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showHorizontalScroll="0" showVerticalScroll="0" xWindow="480" yWindow="150" windowWidth="12120" windowHeight="9060" tabRatio="822" activeTab="12"/>
  </bookViews>
  <sheets>
    <sheet name="jan" sheetId="1" r:id="rId1"/>
    <sheet name="febr" sheetId="2" r:id="rId2"/>
    <sheet name="mrt" sheetId="3" r:id="rId3"/>
    <sheet name="apr" sheetId="4" r:id="rId4"/>
    <sheet name="mei" sheetId="5" r:id="rId5"/>
    <sheet name="juni" sheetId="6" r:id="rId6"/>
    <sheet name="juli" sheetId="7" r:id="rId7"/>
    <sheet name="aug" sheetId="8" r:id="rId8"/>
    <sheet name="sept" sheetId="9" r:id="rId9"/>
    <sheet name="okt" sheetId="10" r:id="rId10"/>
    <sheet name="nov" sheetId="11" r:id="rId11"/>
    <sheet name="dec" sheetId="12" r:id="rId12"/>
    <sheet name="grootboek" sheetId="13" r:id="rId13"/>
    <sheet name="toelichting" sheetId="14" r:id="rId14"/>
    <sheet name="Blad1" sheetId="15" r:id="rId15"/>
  </sheets>
  <definedNames>
    <definedName name="_xlnm.Print_Area" localSheetId="12">grootboek!$A$1:$O$88</definedName>
    <definedName name="_xlnm.Print_Titles" localSheetId="3">apr!$3:$4</definedName>
    <definedName name="_xlnm.Print_Titles" localSheetId="7">aug!$3:$4</definedName>
    <definedName name="_xlnm.Print_Titles" localSheetId="11">dec!$3:$4</definedName>
    <definedName name="_xlnm.Print_Titles" localSheetId="1">febr!$3:$4</definedName>
    <definedName name="_xlnm.Print_Titles" localSheetId="12">grootboek!$1:$2</definedName>
    <definedName name="_xlnm.Print_Titles" localSheetId="0">jan!$4:$5</definedName>
    <definedName name="_xlnm.Print_Titles" localSheetId="6">juli!$3:$4</definedName>
    <definedName name="_xlnm.Print_Titles" localSheetId="5">juni!$3:$4</definedName>
    <definedName name="_xlnm.Print_Titles" localSheetId="4">mei!$3:$4</definedName>
    <definedName name="_xlnm.Print_Titles" localSheetId="2">mrt!$3:$4</definedName>
    <definedName name="_xlnm.Print_Titles" localSheetId="10">nov!$3:$4</definedName>
    <definedName name="_xlnm.Print_Titles" localSheetId="9">okt!$3:$4</definedName>
    <definedName name="_xlnm.Print_Titles" localSheetId="8">sept!$3:$4</definedName>
  </definedNames>
  <calcPr calcId="145621"/>
</workbook>
</file>

<file path=xl/calcChain.xml><?xml version="1.0" encoding="utf-8"?>
<calcChain xmlns="http://schemas.openxmlformats.org/spreadsheetml/2006/main">
  <c r="N84" i="13" l="1"/>
  <c r="M84" i="13"/>
  <c r="K84" i="13"/>
  <c r="J84" i="13"/>
  <c r="H84" i="13"/>
  <c r="G84" i="13"/>
  <c r="E84" i="13"/>
  <c r="D84" i="13"/>
  <c r="A121" i="13"/>
  <c r="A120" i="13"/>
  <c r="A112" i="13"/>
  <c r="C74" i="13"/>
  <c r="D74" i="13"/>
  <c r="E74" i="13"/>
  <c r="F74" i="13"/>
  <c r="G74" i="13"/>
  <c r="H74" i="13"/>
  <c r="I74" i="13"/>
  <c r="J74" i="13"/>
  <c r="K74" i="13"/>
  <c r="L74" i="13"/>
  <c r="K7" i="12" l="1"/>
  <c r="K8" i="12"/>
  <c r="K9" i="12"/>
  <c r="K10" i="12"/>
  <c r="K11" i="12"/>
  <c r="K12" i="12"/>
  <c r="K13" i="12"/>
  <c r="K14" i="12"/>
  <c r="K7" i="11"/>
  <c r="K8" i="11"/>
  <c r="K9" i="11"/>
  <c r="K10" i="11"/>
  <c r="K11" i="11"/>
  <c r="K12" i="11"/>
  <c r="K13" i="11"/>
  <c r="K14" i="11"/>
  <c r="K7" i="10"/>
  <c r="K8" i="10"/>
  <c r="K9" i="10"/>
  <c r="K10" i="10"/>
  <c r="K11" i="10"/>
  <c r="K12" i="10"/>
  <c r="K13" i="10"/>
  <c r="K14" i="10"/>
  <c r="K7" i="9"/>
  <c r="K8" i="9"/>
  <c r="K9" i="9"/>
  <c r="K10" i="9"/>
  <c r="K11" i="9"/>
  <c r="K12" i="9"/>
  <c r="K13" i="9"/>
  <c r="K14" i="9"/>
  <c r="K7" i="8"/>
  <c r="K8" i="8"/>
  <c r="K9" i="8"/>
  <c r="K10" i="8"/>
  <c r="K11" i="8"/>
  <c r="K12" i="8"/>
  <c r="K13" i="8"/>
  <c r="K14" i="8"/>
  <c r="K7" i="7"/>
  <c r="K8" i="7"/>
  <c r="K9" i="7"/>
  <c r="K10" i="7"/>
  <c r="K11" i="7"/>
  <c r="K12" i="7"/>
  <c r="K13" i="7"/>
  <c r="K14" i="7"/>
  <c r="K7" i="6"/>
  <c r="K8" i="6"/>
  <c r="K9" i="6"/>
  <c r="K10" i="6"/>
  <c r="K11" i="6"/>
  <c r="K12" i="6"/>
  <c r="K13" i="6"/>
  <c r="K14" i="6"/>
  <c r="K7" i="5"/>
  <c r="K8" i="5"/>
  <c r="K9" i="5"/>
  <c r="K10" i="5"/>
  <c r="K11" i="5"/>
  <c r="K12" i="5"/>
  <c r="K13" i="5"/>
  <c r="K14" i="5"/>
  <c r="K7" i="4"/>
  <c r="K8" i="4"/>
  <c r="K9" i="4"/>
  <c r="K10" i="4"/>
  <c r="K11" i="4"/>
  <c r="K12" i="4"/>
  <c r="K13" i="4"/>
  <c r="K14" i="4"/>
  <c r="K7" i="3"/>
  <c r="K8" i="3"/>
  <c r="K9" i="3"/>
  <c r="K10" i="3"/>
  <c r="K11" i="3"/>
  <c r="K12" i="3"/>
  <c r="K13" i="3"/>
  <c r="K14" i="3"/>
  <c r="K7" i="2"/>
  <c r="K8" i="2"/>
  <c r="K9" i="2"/>
  <c r="K10" i="2"/>
  <c r="K11" i="2"/>
  <c r="K12" i="2"/>
  <c r="K13" i="2"/>
  <c r="K14" i="2"/>
  <c r="K7" i="1"/>
  <c r="K8" i="1"/>
  <c r="K9" i="1"/>
  <c r="K10" i="1"/>
  <c r="K11" i="1"/>
  <c r="K12" i="1"/>
  <c r="K13" i="1"/>
  <c r="K14" i="1"/>
  <c r="K6" i="12"/>
  <c r="K5" i="12"/>
  <c r="K6" i="11"/>
  <c r="K5" i="11"/>
  <c r="K6" i="9"/>
  <c r="K5" i="9"/>
  <c r="K6" i="8"/>
  <c r="K5" i="8"/>
  <c r="K6" i="7"/>
  <c r="K5" i="7"/>
  <c r="K6" i="6"/>
  <c r="K5" i="6"/>
  <c r="K6" i="5"/>
  <c r="K5" i="5"/>
  <c r="K6" i="4"/>
  <c r="K5" i="4"/>
  <c r="K6" i="3"/>
  <c r="K5" i="3"/>
  <c r="K6" i="2"/>
  <c r="K5" i="2"/>
  <c r="K6" i="1"/>
  <c r="K5" i="1"/>
  <c r="K6" i="10"/>
  <c r="K5" i="10"/>
  <c r="N83" i="13"/>
  <c r="H6" i="12"/>
  <c r="J6" i="12" s="1"/>
  <c r="H7" i="12"/>
  <c r="J7" i="12" s="1"/>
  <c r="H8" i="12"/>
  <c r="J8" i="12" s="1"/>
  <c r="H9" i="12"/>
  <c r="J9" i="12"/>
  <c r="H10" i="12"/>
  <c r="J10" i="12"/>
  <c r="N74" i="13" s="1"/>
  <c r="H11" i="12"/>
  <c r="J11" i="12" s="1"/>
  <c r="H12" i="12"/>
  <c r="J12" i="12" s="1"/>
  <c r="H13" i="12"/>
  <c r="J13" i="12"/>
  <c r="H14" i="12"/>
  <c r="J14" i="12"/>
  <c r="J5" i="12"/>
  <c r="H5" i="12"/>
  <c r="H7" i="11"/>
  <c r="J7" i="11" s="1"/>
  <c r="H8" i="11"/>
  <c r="J8" i="11" s="1"/>
  <c r="H9" i="11"/>
  <c r="J9" i="11"/>
  <c r="H10" i="11"/>
  <c r="J10" i="11"/>
  <c r="M74" i="13" s="1"/>
  <c r="H11" i="11"/>
  <c r="J11" i="11" s="1"/>
  <c r="H12" i="11"/>
  <c r="J12" i="11" s="1"/>
  <c r="H13" i="11"/>
  <c r="J13" i="11" s="1"/>
  <c r="H14" i="11"/>
  <c r="J14" i="11"/>
  <c r="H6" i="11"/>
  <c r="J6" i="11" s="1"/>
  <c r="J5" i="11"/>
  <c r="H5" i="11"/>
  <c r="H7" i="10"/>
  <c r="J7" i="10" s="1"/>
  <c r="H8" i="10"/>
  <c r="J8" i="10" s="1"/>
  <c r="H9" i="10"/>
  <c r="J9" i="10"/>
  <c r="H10" i="10"/>
  <c r="J10" i="10"/>
  <c r="L120" i="13" s="1"/>
  <c r="H11" i="10"/>
  <c r="J11" i="10" s="1"/>
  <c r="H12" i="10"/>
  <c r="J12" i="10" s="1"/>
  <c r="H13" i="10"/>
  <c r="J13" i="10"/>
  <c r="H14" i="10"/>
  <c r="J14" i="10"/>
  <c r="H6" i="10"/>
  <c r="J6" i="10" s="1"/>
  <c r="L84" i="13" s="1"/>
  <c r="J5" i="10"/>
  <c r="H5" i="10"/>
  <c r="H7" i="9"/>
  <c r="J7" i="9" s="1"/>
  <c r="H8" i="9"/>
  <c r="J8" i="9" s="1"/>
  <c r="H9" i="9"/>
  <c r="J9" i="9"/>
  <c r="H10" i="9"/>
  <c r="J10" i="9"/>
  <c r="K120" i="13" s="1"/>
  <c r="H11" i="9"/>
  <c r="J11" i="9" s="1"/>
  <c r="H12" i="9"/>
  <c r="J12" i="9" s="1"/>
  <c r="H13" i="9"/>
  <c r="J13" i="9"/>
  <c r="H14" i="9"/>
  <c r="J14" i="9"/>
  <c r="H6" i="9"/>
  <c r="J6" i="9" s="1"/>
  <c r="H5" i="9"/>
  <c r="J5" i="9" s="1"/>
  <c r="H7" i="8"/>
  <c r="J7" i="8" s="1"/>
  <c r="H8" i="8"/>
  <c r="J8" i="8" s="1"/>
  <c r="H9" i="8"/>
  <c r="J9" i="8"/>
  <c r="H10" i="8"/>
  <c r="J10" i="8"/>
  <c r="J120" i="13" s="1"/>
  <c r="H11" i="8"/>
  <c r="J11" i="8" s="1"/>
  <c r="H12" i="8"/>
  <c r="J12" i="8" s="1"/>
  <c r="H13" i="8"/>
  <c r="J13" i="8"/>
  <c r="H14" i="8"/>
  <c r="J14" i="8"/>
  <c r="H6" i="8"/>
  <c r="J6" i="8" s="1"/>
  <c r="H5" i="8"/>
  <c r="J5" i="8" s="1"/>
  <c r="H7" i="7"/>
  <c r="J7" i="7" s="1"/>
  <c r="H8" i="7"/>
  <c r="J8" i="7" s="1"/>
  <c r="H9" i="7"/>
  <c r="J9" i="7"/>
  <c r="H10" i="7"/>
  <c r="J10" i="7"/>
  <c r="I120" i="13" s="1"/>
  <c r="H11" i="7"/>
  <c r="J11" i="7" s="1"/>
  <c r="H12" i="7"/>
  <c r="J12" i="7" s="1"/>
  <c r="H13" i="7"/>
  <c r="J13" i="7" s="1"/>
  <c r="H14" i="7"/>
  <c r="J14" i="7"/>
  <c r="H6" i="7"/>
  <c r="J6" i="7" s="1"/>
  <c r="I84" i="13" s="1"/>
  <c r="J5" i="7"/>
  <c r="H5" i="7"/>
  <c r="H6" i="6"/>
  <c r="J6" i="6" s="1"/>
  <c r="H7" i="6"/>
  <c r="J7" i="6" s="1"/>
  <c r="H8" i="6"/>
  <c r="J8" i="6" s="1"/>
  <c r="H9" i="6"/>
  <c r="J9" i="6"/>
  <c r="H10" i="6"/>
  <c r="J10" i="6"/>
  <c r="H120" i="13" s="1"/>
  <c r="H11" i="6"/>
  <c r="J11" i="6" s="1"/>
  <c r="H12" i="6"/>
  <c r="J12" i="6" s="1"/>
  <c r="H13" i="6"/>
  <c r="J13" i="6" s="1"/>
  <c r="H14" i="6"/>
  <c r="J14" i="6"/>
  <c r="H5" i="6"/>
  <c r="J5" i="6" s="1"/>
  <c r="H6" i="5"/>
  <c r="J6" i="5" s="1"/>
  <c r="H7" i="5"/>
  <c r="J7" i="5" s="1"/>
  <c r="H8" i="5"/>
  <c r="J8" i="5" s="1"/>
  <c r="H9" i="5"/>
  <c r="J9" i="5"/>
  <c r="H10" i="5"/>
  <c r="J10" i="5"/>
  <c r="G120" i="13" s="1"/>
  <c r="H11" i="5"/>
  <c r="J11" i="5" s="1"/>
  <c r="H12" i="5"/>
  <c r="J12" i="5" s="1"/>
  <c r="H13" i="5"/>
  <c r="J13" i="5"/>
  <c r="H14" i="5"/>
  <c r="J14" i="5"/>
  <c r="H5" i="5"/>
  <c r="J5" i="5" s="1"/>
  <c r="H6" i="4"/>
  <c r="J6" i="4" s="1"/>
  <c r="F84" i="13" s="1"/>
  <c r="H7" i="4"/>
  <c r="J7" i="4" s="1"/>
  <c r="H8" i="4"/>
  <c r="J8" i="4" s="1"/>
  <c r="H9" i="4"/>
  <c r="J9" i="4"/>
  <c r="H10" i="4"/>
  <c r="J10" i="4"/>
  <c r="F120" i="13" s="1"/>
  <c r="H11" i="4"/>
  <c r="J11" i="4" s="1"/>
  <c r="H12" i="4"/>
  <c r="J12" i="4" s="1"/>
  <c r="H13" i="4"/>
  <c r="J13" i="4"/>
  <c r="H14" i="4"/>
  <c r="J14" i="4"/>
  <c r="J5" i="4"/>
  <c r="H5" i="4"/>
  <c r="H6" i="3"/>
  <c r="J6" i="3" s="1"/>
  <c r="H7" i="3"/>
  <c r="J7" i="3" s="1"/>
  <c r="H8" i="3"/>
  <c r="J8" i="3" s="1"/>
  <c r="H9" i="3"/>
  <c r="J9" i="3"/>
  <c r="H10" i="3"/>
  <c r="J10" i="3"/>
  <c r="E120" i="13" s="1"/>
  <c r="H11" i="3"/>
  <c r="J11" i="3" s="1"/>
  <c r="H12" i="3"/>
  <c r="J12" i="3" s="1"/>
  <c r="H13" i="3"/>
  <c r="J13" i="3" s="1"/>
  <c r="H14" i="3"/>
  <c r="J14" i="3"/>
  <c r="H5" i="3"/>
  <c r="J5" i="3" s="1"/>
  <c r="E73" i="13" s="1"/>
  <c r="H6" i="2"/>
  <c r="J6" i="2" s="1"/>
  <c r="H7" i="2"/>
  <c r="J7" i="2" s="1"/>
  <c r="H8" i="2"/>
  <c r="J8" i="2" s="1"/>
  <c r="H9" i="2"/>
  <c r="J9" i="2"/>
  <c r="H10" i="2"/>
  <c r="J10" i="2" s="1"/>
  <c r="D120" i="13" s="1"/>
  <c r="H11" i="2"/>
  <c r="J11" i="2" s="1"/>
  <c r="H12" i="2"/>
  <c r="J12" i="2" s="1"/>
  <c r="H13" i="2"/>
  <c r="J13" i="2" s="1"/>
  <c r="H14" i="2"/>
  <c r="J14" i="2"/>
  <c r="H5" i="2"/>
  <c r="J5" i="2" s="1"/>
  <c r="D73" i="13" s="1"/>
  <c r="C87" i="13"/>
  <c r="C82" i="13"/>
  <c r="C81" i="13"/>
  <c r="C79" i="13"/>
  <c r="C78" i="13"/>
  <c r="C76" i="13"/>
  <c r="C75" i="13"/>
  <c r="C72" i="13"/>
  <c r="C71" i="13"/>
  <c r="C70" i="13"/>
  <c r="C69" i="13"/>
  <c r="C68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25" i="13"/>
  <c r="C24" i="13"/>
  <c r="C23" i="13"/>
  <c r="C22" i="13"/>
  <c r="C21" i="13"/>
  <c r="C20" i="13"/>
  <c r="C19" i="13"/>
  <c r="C18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A113" i="13"/>
  <c r="H12" i="1"/>
  <c r="H13" i="1"/>
  <c r="J13" i="1" s="1"/>
  <c r="C86" i="13" s="1"/>
  <c r="H14" i="1"/>
  <c r="J14" i="1" s="1"/>
  <c r="H6" i="1"/>
  <c r="J6" i="1" s="1"/>
  <c r="J9" i="1"/>
  <c r="J10" i="1"/>
  <c r="C120" i="13" s="1"/>
  <c r="H7" i="1"/>
  <c r="J7" i="1" s="1"/>
  <c r="H8" i="1"/>
  <c r="J8" i="1" s="1"/>
  <c r="H9" i="1"/>
  <c r="H10" i="1"/>
  <c r="H11" i="1"/>
  <c r="H5" i="1"/>
  <c r="J5" i="1" s="1"/>
  <c r="C121" i="13" l="1"/>
  <c r="C122" i="13" s="1"/>
  <c r="C84" i="13"/>
  <c r="O84" i="13"/>
  <c r="J83" i="13"/>
  <c r="J121" i="13"/>
  <c r="J122" i="13" s="1"/>
  <c r="J30" i="13" s="1"/>
  <c r="I113" i="13"/>
  <c r="I83" i="13"/>
  <c r="I121" i="13"/>
  <c r="I122" i="13" s="1"/>
  <c r="I30" i="13" s="1"/>
  <c r="G83" i="13"/>
  <c r="G121" i="13"/>
  <c r="G122" i="13" s="1"/>
  <c r="G30" i="13" s="1"/>
  <c r="F83" i="13"/>
  <c r="F121" i="13"/>
  <c r="F122" i="13" s="1"/>
  <c r="F30" i="13" s="1"/>
  <c r="D83" i="13"/>
  <c r="D121" i="13"/>
  <c r="D122" i="13" s="1"/>
  <c r="D30" i="13" s="1"/>
  <c r="E83" i="13"/>
  <c r="E121" i="13"/>
  <c r="E122" i="13" s="1"/>
  <c r="E30" i="13" s="1"/>
  <c r="H83" i="13"/>
  <c r="H121" i="13"/>
  <c r="H122" i="13" s="1"/>
  <c r="H30" i="13" s="1"/>
  <c r="K83" i="13"/>
  <c r="K121" i="13"/>
  <c r="K122" i="13" s="1"/>
  <c r="K30" i="13" s="1"/>
  <c r="L83" i="13"/>
  <c r="L121" i="13"/>
  <c r="L122" i="13" s="1"/>
  <c r="L30" i="13" s="1"/>
  <c r="H73" i="13"/>
  <c r="N120" i="13"/>
  <c r="M73" i="13"/>
  <c r="M120" i="13"/>
  <c r="N121" i="13"/>
  <c r="G73" i="13"/>
  <c r="M83" i="13"/>
  <c r="M121" i="13"/>
  <c r="C83" i="13"/>
  <c r="C67" i="13"/>
  <c r="F73" i="13"/>
  <c r="I73" i="13"/>
  <c r="K73" i="13"/>
  <c r="L73" i="13"/>
  <c r="J73" i="13"/>
  <c r="N73" i="13"/>
  <c r="C73" i="13"/>
  <c r="E113" i="13"/>
  <c r="L113" i="13"/>
  <c r="C113" i="13"/>
  <c r="M113" i="13"/>
  <c r="F113" i="13"/>
  <c r="G113" i="13"/>
  <c r="H112" i="13"/>
  <c r="J112" i="13"/>
  <c r="K113" i="13"/>
  <c r="F112" i="13"/>
  <c r="M112" i="13"/>
  <c r="K112" i="13"/>
  <c r="E112" i="13"/>
  <c r="H113" i="13"/>
  <c r="N113" i="13"/>
  <c r="C112" i="13"/>
  <c r="J113" i="13"/>
  <c r="N112" i="13"/>
  <c r="O83" i="13"/>
  <c r="I112" i="13"/>
  <c r="L112" i="13"/>
  <c r="D113" i="13"/>
  <c r="C28" i="13"/>
  <c r="G112" i="13"/>
  <c r="D112" i="13"/>
  <c r="C27" i="13"/>
  <c r="J11" i="1"/>
  <c r="J1" i="12"/>
  <c r="J1" i="11"/>
  <c r="J1" i="10"/>
  <c r="J1" i="9"/>
  <c r="J1" i="8"/>
  <c r="J1" i="7"/>
  <c r="J1" i="6"/>
  <c r="J1" i="5"/>
  <c r="J1" i="4"/>
  <c r="J1" i="3"/>
  <c r="J1" i="2"/>
  <c r="J1" i="1"/>
  <c r="C30" i="13" l="1"/>
  <c r="I114" i="13"/>
  <c r="I29" i="13" s="1"/>
  <c r="G114" i="13"/>
  <c r="G29" i="13" s="1"/>
  <c r="C77" i="13"/>
  <c r="C80" i="13"/>
  <c r="O74" i="13"/>
  <c r="N122" i="13"/>
  <c r="N30" i="13" s="1"/>
  <c r="M122" i="13"/>
  <c r="M30" i="13" s="1"/>
  <c r="J114" i="13"/>
  <c r="J29" i="13" s="1"/>
  <c r="E114" i="13"/>
  <c r="E29" i="13" s="1"/>
  <c r="C114" i="13"/>
  <c r="C29" i="13" s="1"/>
  <c r="F114" i="13"/>
  <c r="F29" i="13" s="1"/>
  <c r="L114" i="13"/>
  <c r="L29" i="13" s="1"/>
  <c r="M114" i="13"/>
  <c r="M29" i="13" s="1"/>
  <c r="K114" i="13"/>
  <c r="K29" i="13" s="1"/>
  <c r="N114" i="13"/>
  <c r="N29" i="13" s="1"/>
  <c r="H114" i="13"/>
  <c r="H29" i="13" s="1"/>
  <c r="D114" i="13"/>
  <c r="D29" i="13" s="1"/>
  <c r="O73" i="13"/>
  <c r="N1" i="13"/>
  <c r="J12" i="1"/>
  <c r="C85" i="13" s="1"/>
  <c r="G1" i="1"/>
  <c r="D6" i="12"/>
  <c r="D7" i="12"/>
  <c r="D8" i="12"/>
  <c r="D9" i="12"/>
  <c r="D10" i="12"/>
  <c r="D11" i="12"/>
  <c r="D12" i="12"/>
  <c r="D13" i="12"/>
  <c r="D14" i="12"/>
  <c r="D5" i="12"/>
  <c r="D6" i="11"/>
  <c r="D7" i="11"/>
  <c r="D8" i="11"/>
  <c r="D9" i="11"/>
  <c r="D10" i="11"/>
  <c r="D11" i="11"/>
  <c r="D12" i="11"/>
  <c r="D13" i="11"/>
  <c r="D14" i="11"/>
  <c r="D5" i="11"/>
  <c r="D6" i="10"/>
  <c r="D7" i="10"/>
  <c r="D8" i="10"/>
  <c r="D9" i="10"/>
  <c r="D10" i="10"/>
  <c r="D11" i="10"/>
  <c r="D12" i="10"/>
  <c r="D13" i="10"/>
  <c r="D14" i="10"/>
  <c r="D5" i="10"/>
  <c r="D6" i="9"/>
  <c r="D7" i="9"/>
  <c r="D8" i="9"/>
  <c r="D9" i="9"/>
  <c r="D10" i="9"/>
  <c r="D11" i="9"/>
  <c r="D12" i="9"/>
  <c r="D13" i="9"/>
  <c r="D14" i="9"/>
  <c r="D5" i="9"/>
  <c r="D6" i="8"/>
  <c r="D7" i="8"/>
  <c r="D8" i="8"/>
  <c r="D9" i="8"/>
  <c r="D10" i="8"/>
  <c r="D11" i="8"/>
  <c r="D12" i="8"/>
  <c r="D13" i="8"/>
  <c r="D14" i="8"/>
  <c r="D5" i="8"/>
  <c r="D6" i="7"/>
  <c r="D7" i="7"/>
  <c r="D8" i="7"/>
  <c r="D9" i="7"/>
  <c r="D10" i="7"/>
  <c r="D11" i="7"/>
  <c r="D12" i="7"/>
  <c r="D13" i="7"/>
  <c r="D14" i="7"/>
  <c r="D5" i="7"/>
  <c r="D6" i="6"/>
  <c r="D7" i="6"/>
  <c r="D8" i="6"/>
  <c r="D9" i="6"/>
  <c r="D10" i="6"/>
  <c r="D11" i="6"/>
  <c r="D12" i="6"/>
  <c r="D13" i="6"/>
  <c r="D14" i="6"/>
  <c r="D5" i="6"/>
  <c r="D6" i="5"/>
  <c r="D7" i="5"/>
  <c r="D8" i="5"/>
  <c r="D9" i="5"/>
  <c r="D10" i="5"/>
  <c r="D11" i="5"/>
  <c r="D12" i="5"/>
  <c r="D13" i="5"/>
  <c r="D14" i="5"/>
  <c r="D5" i="5"/>
  <c r="D6" i="4"/>
  <c r="D7" i="4"/>
  <c r="D8" i="4"/>
  <c r="D9" i="4"/>
  <c r="D10" i="4"/>
  <c r="D11" i="4"/>
  <c r="D12" i="4"/>
  <c r="D13" i="4"/>
  <c r="D14" i="4"/>
  <c r="D5" i="4"/>
  <c r="D6" i="3"/>
  <c r="D7" i="3"/>
  <c r="D8" i="3"/>
  <c r="D9" i="3"/>
  <c r="D10" i="3"/>
  <c r="D11" i="3"/>
  <c r="D12" i="3"/>
  <c r="D13" i="3"/>
  <c r="D14" i="3"/>
  <c r="D5" i="3"/>
  <c r="D6" i="2"/>
  <c r="D7" i="2"/>
  <c r="D8" i="2"/>
  <c r="D9" i="2"/>
  <c r="D10" i="2"/>
  <c r="D11" i="2"/>
  <c r="D12" i="2"/>
  <c r="D13" i="2"/>
  <c r="D14" i="2"/>
  <c r="D5" i="2"/>
  <c r="D5" i="1"/>
  <c r="D7" i="1"/>
  <c r="D8" i="1"/>
  <c r="D9" i="1"/>
  <c r="D10" i="1"/>
  <c r="D11" i="1"/>
  <c r="D12" i="1"/>
  <c r="D13" i="1"/>
  <c r="D14" i="1"/>
  <c r="D6" i="1"/>
  <c r="D19" i="13"/>
  <c r="E19" i="13"/>
  <c r="F19" i="13"/>
  <c r="G19" i="13"/>
  <c r="H19" i="13"/>
  <c r="I19" i="13"/>
  <c r="J19" i="13"/>
  <c r="K19" i="13"/>
  <c r="L19" i="13"/>
  <c r="M19" i="13"/>
  <c r="N19" i="13"/>
  <c r="D20" i="13"/>
  <c r="E20" i="13"/>
  <c r="F20" i="13"/>
  <c r="G20" i="13"/>
  <c r="H20" i="13"/>
  <c r="I20" i="13"/>
  <c r="J20" i="13"/>
  <c r="K20" i="13"/>
  <c r="L20" i="13"/>
  <c r="M20" i="13"/>
  <c r="N20" i="13"/>
  <c r="D21" i="13"/>
  <c r="E21" i="13"/>
  <c r="F21" i="13"/>
  <c r="G21" i="13"/>
  <c r="H21" i="13"/>
  <c r="I21" i="13"/>
  <c r="J21" i="13"/>
  <c r="K21" i="13"/>
  <c r="L21" i="13"/>
  <c r="M21" i="13"/>
  <c r="N21" i="13"/>
  <c r="D22" i="13"/>
  <c r="E22" i="13"/>
  <c r="F22" i="13"/>
  <c r="G22" i="13"/>
  <c r="H22" i="13"/>
  <c r="I22" i="13"/>
  <c r="J22" i="13"/>
  <c r="K22" i="13"/>
  <c r="L22" i="13"/>
  <c r="M22" i="13"/>
  <c r="N22" i="13"/>
  <c r="O30" i="13" l="1"/>
  <c r="O29" i="13"/>
  <c r="J27" i="13"/>
  <c r="D27" i="13"/>
  <c r="K27" i="13"/>
  <c r="K28" i="13"/>
  <c r="J28" i="13"/>
  <c r="N28" i="13"/>
  <c r="N27" i="13"/>
  <c r="M27" i="13"/>
  <c r="E27" i="13"/>
  <c r="E28" i="13"/>
  <c r="D28" i="13"/>
  <c r="M28" i="13"/>
  <c r="H28" i="13"/>
  <c r="H27" i="13"/>
  <c r="G27" i="13"/>
  <c r="G28" i="13"/>
  <c r="O21" i="13"/>
  <c r="O20" i="13"/>
  <c r="O19" i="13"/>
  <c r="O22" i="13"/>
  <c r="D9" i="13"/>
  <c r="E9" i="13"/>
  <c r="F9" i="13"/>
  <c r="G9" i="13"/>
  <c r="H9" i="13"/>
  <c r="I9" i="13"/>
  <c r="J9" i="13"/>
  <c r="K9" i="13"/>
  <c r="L9" i="13"/>
  <c r="M9" i="13"/>
  <c r="N9" i="13"/>
  <c r="O9" i="13" l="1"/>
  <c r="M14" i="12"/>
  <c r="M13" i="12"/>
  <c r="M12" i="12"/>
  <c r="M11" i="12"/>
  <c r="M10" i="12"/>
  <c r="M9" i="12"/>
  <c r="M14" i="11"/>
  <c r="M13" i="11"/>
  <c r="M12" i="11"/>
  <c r="M11" i="11"/>
  <c r="M10" i="11"/>
  <c r="M9" i="11"/>
  <c r="M14" i="10"/>
  <c r="M13" i="10"/>
  <c r="M12" i="10"/>
  <c r="M11" i="10"/>
  <c r="M10" i="10"/>
  <c r="M9" i="10"/>
  <c r="M14" i="9"/>
  <c r="M13" i="9"/>
  <c r="M12" i="9"/>
  <c r="M11" i="9"/>
  <c r="M10" i="9"/>
  <c r="M9" i="9"/>
  <c r="M14" i="8"/>
  <c r="M13" i="8"/>
  <c r="M12" i="8"/>
  <c r="M11" i="8"/>
  <c r="M10" i="8"/>
  <c r="M9" i="8"/>
  <c r="M14" i="7"/>
  <c r="M13" i="7"/>
  <c r="M12" i="7"/>
  <c r="M11" i="7"/>
  <c r="M10" i="7"/>
  <c r="M9" i="7"/>
  <c r="M14" i="5"/>
  <c r="M13" i="5"/>
  <c r="M12" i="5"/>
  <c r="M11" i="5"/>
  <c r="M10" i="5"/>
  <c r="M9" i="5"/>
  <c r="M14" i="4"/>
  <c r="M13" i="4"/>
  <c r="M12" i="4"/>
  <c r="M11" i="4"/>
  <c r="M10" i="4"/>
  <c r="M9" i="4"/>
  <c r="M14" i="3"/>
  <c r="M13" i="3"/>
  <c r="M12" i="3"/>
  <c r="M11" i="3"/>
  <c r="M10" i="3"/>
  <c r="F1" i="1"/>
  <c r="L28" i="13"/>
  <c r="I28" i="13"/>
  <c r="I27" i="13"/>
  <c r="L8" i="5"/>
  <c r="F85" i="13"/>
  <c r="L6" i="2"/>
  <c r="D77" i="13"/>
  <c r="L7" i="1"/>
  <c r="M8" i="1"/>
  <c r="L14" i="12"/>
  <c r="L13" i="12"/>
  <c r="L12" i="12"/>
  <c r="L11" i="12"/>
  <c r="L10" i="12"/>
  <c r="L9" i="12"/>
  <c r="N56" i="13"/>
  <c r="L14" i="11"/>
  <c r="L13" i="11"/>
  <c r="L12" i="11"/>
  <c r="L11" i="11"/>
  <c r="L10" i="11"/>
  <c r="L9" i="11"/>
  <c r="L8" i="11"/>
  <c r="L7" i="11"/>
  <c r="L6" i="11"/>
  <c r="L14" i="10"/>
  <c r="L13" i="10"/>
  <c r="L12" i="10"/>
  <c r="L11" i="10"/>
  <c r="L10" i="10"/>
  <c r="L9" i="10"/>
  <c r="L8" i="10"/>
  <c r="L7" i="10"/>
  <c r="L6" i="10"/>
  <c r="L14" i="9"/>
  <c r="L13" i="9"/>
  <c r="L12" i="9"/>
  <c r="L11" i="9"/>
  <c r="L10" i="9"/>
  <c r="L9" i="9"/>
  <c r="L8" i="9"/>
  <c r="L7" i="9"/>
  <c r="L6" i="9"/>
  <c r="L14" i="8"/>
  <c r="L13" i="8"/>
  <c r="L12" i="8"/>
  <c r="L11" i="8"/>
  <c r="L10" i="8"/>
  <c r="L9" i="8"/>
  <c r="L8" i="8"/>
  <c r="L7" i="8"/>
  <c r="L6" i="8"/>
  <c r="L14" i="7"/>
  <c r="L13" i="7"/>
  <c r="L12" i="7"/>
  <c r="L11" i="7"/>
  <c r="L10" i="7"/>
  <c r="L9" i="7"/>
  <c r="L8" i="7"/>
  <c r="L7" i="7"/>
  <c r="L14" i="6"/>
  <c r="L13" i="6"/>
  <c r="L12" i="6"/>
  <c r="L11" i="6"/>
  <c r="L10" i="6"/>
  <c r="L9" i="6"/>
  <c r="L8" i="6"/>
  <c r="L7" i="6"/>
  <c r="L6" i="6"/>
  <c r="L14" i="5"/>
  <c r="L13" i="5"/>
  <c r="L12" i="5"/>
  <c r="L11" i="5"/>
  <c r="L10" i="5"/>
  <c r="L9" i="5"/>
  <c r="L7" i="5"/>
  <c r="L6" i="5"/>
  <c r="L14" i="4"/>
  <c r="L13" i="4"/>
  <c r="L12" i="4"/>
  <c r="L11" i="4"/>
  <c r="L10" i="4"/>
  <c r="L9" i="4"/>
  <c r="L6" i="4"/>
  <c r="L14" i="3"/>
  <c r="L13" i="3"/>
  <c r="L12" i="3"/>
  <c r="L11" i="3"/>
  <c r="L10" i="3"/>
  <c r="L9" i="3"/>
  <c r="L8" i="3"/>
  <c r="L7" i="3"/>
  <c r="L6" i="3"/>
  <c r="L14" i="2"/>
  <c r="L13" i="2"/>
  <c r="L12" i="2"/>
  <c r="L11" i="2"/>
  <c r="L10" i="2"/>
  <c r="L9" i="2"/>
  <c r="L8" i="2"/>
  <c r="L7" i="2"/>
  <c r="M10" i="1"/>
  <c r="L11" i="1"/>
  <c r="L12" i="1"/>
  <c r="L13" i="1"/>
  <c r="L14" i="1"/>
  <c r="L6" i="1"/>
  <c r="D78" i="13"/>
  <c r="E78" i="13"/>
  <c r="F78" i="13"/>
  <c r="G78" i="13"/>
  <c r="H78" i="13"/>
  <c r="I78" i="13"/>
  <c r="J78" i="13"/>
  <c r="K78" i="13"/>
  <c r="L78" i="13"/>
  <c r="M78" i="13"/>
  <c r="N78" i="13"/>
  <c r="D79" i="13"/>
  <c r="E79" i="13"/>
  <c r="F79" i="13"/>
  <c r="G79" i="13"/>
  <c r="H79" i="13"/>
  <c r="I79" i="13"/>
  <c r="J79" i="13"/>
  <c r="K79" i="13"/>
  <c r="L79" i="13"/>
  <c r="M79" i="13"/>
  <c r="N79" i="13"/>
  <c r="D80" i="13"/>
  <c r="J80" i="13"/>
  <c r="D81" i="13"/>
  <c r="E81" i="13"/>
  <c r="F81" i="13"/>
  <c r="G81" i="13"/>
  <c r="H81" i="13"/>
  <c r="I81" i="13"/>
  <c r="J81" i="13"/>
  <c r="K81" i="13"/>
  <c r="L81" i="13"/>
  <c r="M81" i="13"/>
  <c r="N81" i="13"/>
  <c r="D87" i="13"/>
  <c r="E87" i="13"/>
  <c r="F87" i="13"/>
  <c r="G87" i="13"/>
  <c r="H87" i="13"/>
  <c r="I87" i="13"/>
  <c r="J87" i="13"/>
  <c r="K87" i="13"/>
  <c r="L87" i="13"/>
  <c r="M87" i="13"/>
  <c r="N87" i="13"/>
  <c r="N86" i="13"/>
  <c r="M86" i="13"/>
  <c r="L86" i="13"/>
  <c r="K86" i="13"/>
  <c r="J86" i="13"/>
  <c r="I86" i="13"/>
  <c r="H86" i="13"/>
  <c r="G86" i="13"/>
  <c r="F86" i="13"/>
  <c r="E86" i="13"/>
  <c r="D86" i="13"/>
  <c r="D36" i="13"/>
  <c r="E36" i="13"/>
  <c r="F36" i="13"/>
  <c r="G36" i="13"/>
  <c r="H36" i="13"/>
  <c r="I36" i="13"/>
  <c r="J36" i="13"/>
  <c r="K36" i="13"/>
  <c r="L36" i="13"/>
  <c r="M36" i="13"/>
  <c r="N36" i="13"/>
  <c r="D37" i="13"/>
  <c r="E37" i="13"/>
  <c r="F37" i="13"/>
  <c r="G37" i="13"/>
  <c r="H37" i="13"/>
  <c r="I37" i="13"/>
  <c r="J37" i="13"/>
  <c r="K37" i="13"/>
  <c r="L37" i="13"/>
  <c r="M37" i="13"/>
  <c r="N37" i="13"/>
  <c r="D38" i="13"/>
  <c r="E38" i="13"/>
  <c r="F38" i="13"/>
  <c r="G38" i="13"/>
  <c r="H38" i="13"/>
  <c r="I38" i="13"/>
  <c r="J38" i="13"/>
  <c r="K38" i="13"/>
  <c r="L38" i="13"/>
  <c r="M38" i="13"/>
  <c r="N38" i="13"/>
  <c r="D39" i="13"/>
  <c r="E39" i="13"/>
  <c r="F39" i="13"/>
  <c r="G39" i="13"/>
  <c r="H39" i="13"/>
  <c r="I39" i="13"/>
  <c r="J39" i="13"/>
  <c r="K39" i="13"/>
  <c r="L39" i="13"/>
  <c r="M39" i="13"/>
  <c r="N39" i="13"/>
  <c r="D40" i="13"/>
  <c r="E40" i="13"/>
  <c r="F40" i="13"/>
  <c r="G40" i="13"/>
  <c r="H40" i="13"/>
  <c r="I40" i="13"/>
  <c r="J40" i="13"/>
  <c r="K40" i="13"/>
  <c r="L40" i="13"/>
  <c r="M40" i="13"/>
  <c r="N40" i="13"/>
  <c r="D41" i="13"/>
  <c r="E41" i="13"/>
  <c r="F41" i="13"/>
  <c r="G41" i="13"/>
  <c r="H41" i="13"/>
  <c r="I41" i="13"/>
  <c r="J41" i="13"/>
  <c r="K41" i="13"/>
  <c r="L41" i="13"/>
  <c r="M41" i="13"/>
  <c r="N41" i="13"/>
  <c r="D42" i="13"/>
  <c r="E42" i="13"/>
  <c r="F42" i="13"/>
  <c r="G42" i="13"/>
  <c r="H42" i="13"/>
  <c r="I42" i="13"/>
  <c r="J42" i="13"/>
  <c r="K42" i="13"/>
  <c r="L42" i="13"/>
  <c r="M42" i="13"/>
  <c r="N42" i="13"/>
  <c r="D43" i="13"/>
  <c r="E43" i="13"/>
  <c r="F43" i="13"/>
  <c r="G43" i="13"/>
  <c r="H43" i="13"/>
  <c r="I43" i="13"/>
  <c r="J43" i="13"/>
  <c r="K43" i="13"/>
  <c r="L43" i="13"/>
  <c r="M43" i="13"/>
  <c r="N43" i="13"/>
  <c r="D44" i="13"/>
  <c r="E44" i="13"/>
  <c r="F44" i="13"/>
  <c r="G44" i="13"/>
  <c r="H44" i="13"/>
  <c r="I44" i="13"/>
  <c r="J44" i="13"/>
  <c r="K44" i="13"/>
  <c r="L44" i="13"/>
  <c r="M44" i="13"/>
  <c r="N44" i="13"/>
  <c r="D45" i="13"/>
  <c r="E45" i="13"/>
  <c r="F45" i="13"/>
  <c r="G45" i="13"/>
  <c r="H45" i="13"/>
  <c r="I45" i="13"/>
  <c r="J45" i="13"/>
  <c r="K45" i="13"/>
  <c r="L45" i="13"/>
  <c r="M45" i="13"/>
  <c r="N45" i="13"/>
  <c r="D46" i="13"/>
  <c r="E46" i="13"/>
  <c r="F46" i="13"/>
  <c r="G46" i="13"/>
  <c r="H46" i="13"/>
  <c r="I46" i="13"/>
  <c r="J46" i="13"/>
  <c r="K46" i="13"/>
  <c r="L46" i="13"/>
  <c r="M46" i="13"/>
  <c r="N46" i="13"/>
  <c r="D47" i="13"/>
  <c r="E47" i="13"/>
  <c r="F47" i="13"/>
  <c r="G47" i="13"/>
  <c r="H47" i="13"/>
  <c r="I47" i="13"/>
  <c r="J47" i="13"/>
  <c r="K47" i="13"/>
  <c r="L47" i="13"/>
  <c r="M47" i="13"/>
  <c r="N47" i="13"/>
  <c r="D48" i="13"/>
  <c r="E48" i="13"/>
  <c r="F48" i="13"/>
  <c r="G48" i="13"/>
  <c r="H48" i="13"/>
  <c r="I48" i="13"/>
  <c r="J48" i="13"/>
  <c r="K48" i="13"/>
  <c r="L48" i="13"/>
  <c r="M48" i="13"/>
  <c r="N48" i="13"/>
  <c r="D49" i="13"/>
  <c r="E49" i="13"/>
  <c r="F49" i="13"/>
  <c r="G49" i="13"/>
  <c r="H49" i="13"/>
  <c r="I49" i="13"/>
  <c r="J49" i="13"/>
  <c r="K49" i="13"/>
  <c r="L49" i="13"/>
  <c r="M49" i="13"/>
  <c r="N49" i="13"/>
  <c r="D50" i="13"/>
  <c r="E50" i="13"/>
  <c r="F50" i="13"/>
  <c r="G50" i="13"/>
  <c r="H50" i="13"/>
  <c r="I50" i="13"/>
  <c r="J50" i="13"/>
  <c r="K50" i="13"/>
  <c r="L50" i="13"/>
  <c r="M50" i="13"/>
  <c r="N50" i="13"/>
  <c r="D51" i="13"/>
  <c r="E51" i="13"/>
  <c r="F51" i="13"/>
  <c r="G51" i="13"/>
  <c r="H51" i="13"/>
  <c r="I51" i="13"/>
  <c r="J51" i="13"/>
  <c r="K51" i="13"/>
  <c r="L51" i="13"/>
  <c r="M51" i="13"/>
  <c r="N51" i="13"/>
  <c r="D52" i="13"/>
  <c r="E52" i="13"/>
  <c r="F52" i="13"/>
  <c r="G52" i="13"/>
  <c r="H52" i="13"/>
  <c r="I52" i="13"/>
  <c r="J52" i="13"/>
  <c r="K52" i="13"/>
  <c r="L52" i="13"/>
  <c r="M52" i="13"/>
  <c r="N52" i="13"/>
  <c r="D53" i="13"/>
  <c r="E53" i="13"/>
  <c r="F53" i="13"/>
  <c r="G53" i="13"/>
  <c r="H53" i="13"/>
  <c r="I53" i="13"/>
  <c r="J53" i="13"/>
  <c r="K53" i="13"/>
  <c r="L53" i="13"/>
  <c r="M53" i="13"/>
  <c r="N53" i="13"/>
  <c r="D54" i="13"/>
  <c r="E54" i="13"/>
  <c r="F54" i="13"/>
  <c r="G54" i="13"/>
  <c r="H54" i="13"/>
  <c r="I54" i="13"/>
  <c r="J54" i="13"/>
  <c r="K54" i="13"/>
  <c r="L54" i="13"/>
  <c r="M54" i="13"/>
  <c r="N54" i="13"/>
  <c r="D55" i="13"/>
  <c r="E55" i="13"/>
  <c r="F55" i="13"/>
  <c r="G55" i="13"/>
  <c r="H55" i="13"/>
  <c r="I55" i="13"/>
  <c r="J55" i="13"/>
  <c r="K55" i="13"/>
  <c r="L55" i="13"/>
  <c r="M55" i="13"/>
  <c r="N55" i="13"/>
  <c r="D56" i="13"/>
  <c r="E56" i="13"/>
  <c r="F56" i="13"/>
  <c r="G56" i="13"/>
  <c r="H56" i="13"/>
  <c r="I56" i="13"/>
  <c r="J56" i="13"/>
  <c r="K56" i="13"/>
  <c r="L56" i="13"/>
  <c r="M56" i="13"/>
  <c r="D57" i="13"/>
  <c r="E57" i="13"/>
  <c r="F57" i="13"/>
  <c r="G57" i="13"/>
  <c r="H57" i="13"/>
  <c r="I57" i="13"/>
  <c r="J57" i="13"/>
  <c r="K57" i="13"/>
  <c r="L57" i="13"/>
  <c r="M57" i="13"/>
  <c r="N57" i="13"/>
  <c r="D58" i="13"/>
  <c r="E58" i="13"/>
  <c r="F58" i="13"/>
  <c r="G58" i="13"/>
  <c r="H58" i="13"/>
  <c r="I58" i="13"/>
  <c r="J58" i="13"/>
  <c r="K58" i="13"/>
  <c r="L58" i="13"/>
  <c r="M58" i="13"/>
  <c r="N58" i="13"/>
  <c r="D59" i="13"/>
  <c r="E59" i="13"/>
  <c r="F59" i="13"/>
  <c r="G59" i="13"/>
  <c r="H59" i="13"/>
  <c r="I59" i="13"/>
  <c r="J59" i="13"/>
  <c r="K59" i="13"/>
  <c r="L59" i="13"/>
  <c r="M59" i="13"/>
  <c r="N59" i="13"/>
  <c r="D60" i="13"/>
  <c r="E60" i="13"/>
  <c r="F60" i="13"/>
  <c r="G60" i="13"/>
  <c r="H60" i="13"/>
  <c r="I60" i="13"/>
  <c r="J60" i="13"/>
  <c r="K60" i="13"/>
  <c r="L60" i="13"/>
  <c r="M60" i="13"/>
  <c r="N60" i="13"/>
  <c r="D61" i="13"/>
  <c r="E61" i="13"/>
  <c r="F61" i="13"/>
  <c r="G61" i="13"/>
  <c r="H61" i="13"/>
  <c r="I61" i="13"/>
  <c r="J61" i="13"/>
  <c r="K61" i="13"/>
  <c r="L61" i="13"/>
  <c r="M61" i="13"/>
  <c r="N61" i="13"/>
  <c r="D62" i="13"/>
  <c r="E62" i="13"/>
  <c r="F62" i="13"/>
  <c r="G62" i="13"/>
  <c r="H62" i="13"/>
  <c r="I62" i="13"/>
  <c r="J62" i="13"/>
  <c r="K62" i="13"/>
  <c r="L62" i="13"/>
  <c r="M62" i="13"/>
  <c r="N62" i="13"/>
  <c r="D63" i="13"/>
  <c r="E63" i="13"/>
  <c r="F63" i="13"/>
  <c r="G63" i="13"/>
  <c r="H63" i="13"/>
  <c r="I63" i="13"/>
  <c r="J63" i="13"/>
  <c r="K63" i="13"/>
  <c r="L63" i="13"/>
  <c r="M63" i="13"/>
  <c r="N63" i="13"/>
  <c r="D64" i="13"/>
  <c r="E64" i="13"/>
  <c r="F64" i="13"/>
  <c r="G64" i="13"/>
  <c r="H64" i="13"/>
  <c r="I64" i="13"/>
  <c r="J64" i="13"/>
  <c r="K64" i="13"/>
  <c r="L64" i="13"/>
  <c r="M64" i="13"/>
  <c r="N64" i="13"/>
  <c r="D65" i="13"/>
  <c r="E65" i="13"/>
  <c r="F65" i="13"/>
  <c r="G65" i="13"/>
  <c r="H65" i="13"/>
  <c r="I65" i="13"/>
  <c r="J65" i="13"/>
  <c r="K65" i="13"/>
  <c r="L65" i="13"/>
  <c r="M65" i="13"/>
  <c r="N65" i="13"/>
  <c r="D66" i="13"/>
  <c r="E66" i="13"/>
  <c r="F66" i="13"/>
  <c r="G66" i="13"/>
  <c r="H66" i="13"/>
  <c r="I66" i="13"/>
  <c r="J66" i="13"/>
  <c r="K66" i="13"/>
  <c r="L66" i="13"/>
  <c r="M66" i="13"/>
  <c r="N66" i="13"/>
  <c r="D67" i="13"/>
  <c r="F67" i="13"/>
  <c r="G67" i="13"/>
  <c r="H67" i="13"/>
  <c r="I67" i="13"/>
  <c r="J67" i="13"/>
  <c r="K67" i="13"/>
  <c r="L67" i="13"/>
  <c r="M67" i="13"/>
  <c r="N67" i="13"/>
  <c r="D68" i="13"/>
  <c r="E68" i="13"/>
  <c r="F68" i="13"/>
  <c r="G68" i="13"/>
  <c r="H68" i="13"/>
  <c r="I68" i="13"/>
  <c r="J68" i="13"/>
  <c r="K68" i="13"/>
  <c r="L68" i="13"/>
  <c r="M68" i="13"/>
  <c r="N68" i="13"/>
  <c r="D69" i="13"/>
  <c r="E69" i="13"/>
  <c r="F69" i="13"/>
  <c r="G69" i="13"/>
  <c r="H69" i="13"/>
  <c r="I69" i="13"/>
  <c r="J69" i="13"/>
  <c r="K69" i="13"/>
  <c r="L69" i="13"/>
  <c r="M69" i="13"/>
  <c r="N69" i="13"/>
  <c r="D70" i="13"/>
  <c r="E70" i="13"/>
  <c r="F70" i="13"/>
  <c r="H70" i="13"/>
  <c r="I70" i="13"/>
  <c r="J70" i="13"/>
  <c r="K70" i="13"/>
  <c r="L70" i="13"/>
  <c r="M70" i="13"/>
  <c r="N70" i="13"/>
  <c r="D71" i="13"/>
  <c r="E71" i="13"/>
  <c r="F71" i="13"/>
  <c r="G71" i="13"/>
  <c r="H71" i="13"/>
  <c r="I71" i="13"/>
  <c r="J71" i="13"/>
  <c r="K71" i="13"/>
  <c r="L71" i="13"/>
  <c r="M71" i="13"/>
  <c r="N71" i="13"/>
  <c r="D72" i="13"/>
  <c r="E72" i="13"/>
  <c r="F72" i="13"/>
  <c r="G72" i="13"/>
  <c r="H72" i="13"/>
  <c r="I72" i="13"/>
  <c r="J72" i="13"/>
  <c r="K72" i="13"/>
  <c r="L72" i="13"/>
  <c r="M72" i="13"/>
  <c r="N72" i="13"/>
  <c r="D75" i="13"/>
  <c r="E75" i="13"/>
  <c r="F75" i="13"/>
  <c r="G75" i="13"/>
  <c r="H75" i="13"/>
  <c r="I75" i="13"/>
  <c r="J75" i="13"/>
  <c r="K75" i="13"/>
  <c r="L75" i="13"/>
  <c r="M75" i="13"/>
  <c r="N75" i="13"/>
  <c r="D76" i="13"/>
  <c r="E76" i="13"/>
  <c r="F76" i="13"/>
  <c r="G76" i="13"/>
  <c r="H76" i="13"/>
  <c r="I76" i="13"/>
  <c r="J76" i="13"/>
  <c r="K76" i="13"/>
  <c r="L76" i="13"/>
  <c r="M76" i="13"/>
  <c r="N76" i="13"/>
  <c r="N35" i="13"/>
  <c r="M35" i="13"/>
  <c r="L35" i="13"/>
  <c r="K35" i="13"/>
  <c r="J35" i="13"/>
  <c r="I35" i="13"/>
  <c r="H35" i="13"/>
  <c r="G35" i="13"/>
  <c r="F35" i="13"/>
  <c r="E35" i="13"/>
  <c r="D35" i="13"/>
  <c r="N34" i="13"/>
  <c r="M34" i="13"/>
  <c r="L34" i="13"/>
  <c r="K34" i="13"/>
  <c r="J34" i="13"/>
  <c r="I34" i="13"/>
  <c r="H34" i="13"/>
  <c r="G34" i="13"/>
  <c r="F34" i="13"/>
  <c r="E34" i="13"/>
  <c r="D34" i="13"/>
  <c r="N33" i="13"/>
  <c r="M33" i="13"/>
  <c r="L33" i="13"/>
  <c r="K33" i="13"/>
  <c r="J33" i="13"/>
  <c r="I33" i="13"/>
  <c r="H33" i="13"/>
  <c r="G33" i="13"/>
  <c r="F33" i="13"/>
  <c r="E33" i="13"/>
  <c r="D33" i="13"/>
  <c r="N32" i="13"/>
  <c r="M32" i="13"/>
  <c r="L32" i="13"/>
  <c r="K32" i="13"/>
  <c r="J32" i="13"/>
  <c r="I32" i="13"/>
  <c r="H32" i="13"/>
  <c r="G32" i="13"/>
  <c r="F32" i="13"/>
  <c r="E32" i="13"/>
  <c r="D32" i="13"/>
  <c r="D24" i="13"/>
  <c r="E24" i="13"/>
  <c r="F24" i="13"/>
  <c r="G24" i="13"/>
  <c r="H24" i="13"/>
  <c r="I24" i="13"/>
  <c r="J24" i="13"/>
  <c r="K24" i="13"/>
  <c r="L24" i="13"/>
  <c r="M24" i="13"/>
  <c r="N24" i="13"/>
  <c r="D25" i="13"/>
  <c r="E25" i="13"/>
  <c r="F25" i="13"/>
  <c r="G25" i="13"/>
  <c r="H25" i="13"/>
  <c r="I25" i="13"/>
  <c r="J25" i="13"/>
  <c r="K25" i="13"/>
  <c r="L25" i="13"/>
  <c r="M25" i="13"/>
  <c r="N25" i="13"/>
  <c r="N23" i="13"/>
  <c r="M23" i="13"/>
  <c r="L23" i="13"/>
  <c r="K23" i="13"/>
  <c r="J23" i="13"/>
  <c r="I23" i="13"/>
  <c r="H23" i="13"/>
  <c r="G23" i="13"/>
  <c r="F23" i="13"/>
  <c r="E23" i="13"/>
  <c r="D23" i="13"/>
  <c r="H31" i="13"/>
  <c r="E4" i="13"/>
  <c r="F4" i="13"/>
  <c r="G4" i="13"/>
  <c r="H4" i="13"/>
  <c r="I4" i="13"/>
  <c r="J4" i="13"/>
  <c r="K4" i="13"/>
  <c r="L4" i="13"/>
  <c r="M4" i="13"/>
  <c r="N4" i="13"/>
  <c r="D5" i="13"/>
  <c r="E5" i="13"/>
  <c r="F5" i="13"/>
  <c r="G5" i="13"/>
  <c r="H5" i="13"/>
  <c r="I5" i="13"/>
  <c r="J5" i="13"/>
  <c r="K5" i="13"/>
  <c r="L5" i="13"/>
  <c r="M5" i="13"/>
  <c r="N5" i="13"/>
  <c r="D6" i="13"/>
  <c r="E6" i="13"/>
  <c r="F6" i="13"/>
  <c r="G6" i="13"/>
  <c r="H6" i="13"/>
  <c r="I6" i="13"/>
  <c r="J6" i="13"/>
  <c r="K6" i="13"/>
  <c r="L6" i="13"/>
  <c r="M6" i="13"/>
  <c r="N6" i="13"/>
  <c r="E7" i="13"/>
  <c r="F7" i="13"/>
  <c r="G7" i="13"/>
  <c r="H7" i="13"/>
  <c r="I7" i="13"/>
  <c r="J7" i="13"/>
  <c r="K7" i="13"/>
  <c r="L7" i="13"/>
  <c r="M7" i="13"/>
  <c r="N7" i="13"/>
  <c r="D8" i="13"/>
  <c r="E8" i="13"/>
  <c r="F8" i="13"/>
  <c r="G8" i="13"/>
  <c r="H8" i="13"/>
  <c r="I8" i="13"/>
  <c r="J8" i="13"/>
  <c r="K8" i="13"/>
  <c r="L8" i="13"/>
  <c r="M8" i="13"/>
  <c r="N8" i="13"/>
  <c r="D10" i="13"/>
  <c r="E10" i="13"/>
  <c r="F10" i="13"/>
  <c r="G10" i="13"/>
  <c r="H10" i="13"/>
  <c r="I10" i="13"/>
  <c r="J10" i="13"/>
  <c r="K10" i="13"/>
  <c r="L10" i="13"/>
  <c r="M10" i="13"/>
  <c r="N10" i="13"/>
  <c r="D11" i="13"/>
  <c r="E11" i="13"/>
  <c r="F11" i="13"/>
  <c r="G11" i="13"/>
  <c r="H11" i="13"/>
  <c r="I11" i="13"/>
  <c r="J11" i="13"/>
  <c r="K11" i="13"/>
  <c r="L11" i="13"/>
  <c r="M11" i="13"/>
  <c r="N11" i="13"/>
  <c r="D12" i="13"/>
  <c r="E12" i="13"/>
  <c r="F12" i="13"/>
  <c r="G12" i="13"/>
  <c r="H12" i="13"/>
  <c r="I12" i="13"/>
  <c r="J12" i="13"/>
  <c r="K12" i="13"/>
  <c r="L12" i="13"/>
  <c r="M12" i="13"/>
  <c r="N12" i="13"/>
  <c r="D13" i="13"/>
  <c r="E13" i="13"/>
  <c r="F13" i="13"/>
  <c r="G13" i="13"/>
  <c r="H13" i="13"/>
  <c r="I13" i="13"/>
  <c r="J13" i="13"/>
  <c r="K13" i="13"/>
  <c r="L13" i="13"/>
  <c r="M13" i="13"/>
  <c r="N13" i="13"/>
  <c r="D14" i="13"/>
  <c r="E14" i="13"/>
  <c r="F14" i="13"/>
  <c r="G14" i="13"/>
  <c r="H14" i="13"/>
  <c r="I14" i="13"/>
  <c r="J14" i="13"/>
  <c r="K14" i="13"/>
  <c r="L14" i="13"/>
  <c r="M14" i="13"/>
  <c r="N14" i="13"/>
  <c r="D15" i="13"/>
  <c r="E15" i="13"/>
  <c r="F15" i="13"/>
  <c r="G15" i="13"/>
  <c r="H15" i="13"/>
  <c r="I15" i="13"/>
  <c r="J15" i="13"/>
  <c r="K15" i="13"/>
  <c r="L15" i="13"/>
  <c r="M15" i="13"/>
  <c r="N15" i="13"/>
  <c r="N3" i="13"/>
  <c r="M3" i="13"/>
  <c r="L3" i="13"/>
  <c r="K3" i="13"/>
  <c r="J3" i="13"/>
  <c r="I3" i="13"/>
  <c r="H3" i="13"/>
  <c r="G3" i="13"/>
  <c r="F3" i="13"/>
  <c r="E3" i="13"/>
  <c r="D3" i="13"/>
  <c r="I15" i="12"/>
  <c r="N26" i="13" s="1"/>
  <c r="M8" i="12"/>
  <c r="L7" i="12"/>
  <c r="L5" i="12"/>
  <c r="G1" i="12"/>
  <c r="F1" i="12"/>
  <c r="D1" i="12"/>
  <c r="C1" i="12"/>
  <c r="I15" i="11"/>
  <c r="M26" i="13" s="1"/>
  <c r="M31" i="13"/>
  <c r="M77" i="13"/>
  <c r="G1" i="11"/>
  <c r="F1" i="11"/>
  <c r="D1" i="11"/>
  <c r="C1" i="11"/>
  <c r="I15" i="10"/>
  <c r="L26" i="13" s="1"/>
  <c r="L77" i="13"/>
  <c r="G1" i="10"/>
  <c r="F1" i="10"/>
  <c r="D1" i="10"/>
  <c r="C1" i="10"/>
  <c r="I15" i="9"/>
  <c r="K26" i="13" s="1"/>
  <c r="K31" i="13"/>
  <c r="K77" i="13"/>
  <c r="G1" i="9"/>
  <c r="F1" i="9"/>
  <c r="D1" i="9"/>
  <c r="C1" i="9"/>
  <c r="I15" i="8"/>
  <c r="J26" i="13" s="1"/>
  <c r="J77" i="13"/>
  <c r="G1" i="8"/>
  <c r="F1" i="8"/>
  <c r="D1" i="8"/>
  <c r="C1" i="8"/>
  <c r="I15" i="7"/>
  <c r="I26" i="13" s="1"/>
  <c r="I31" i="13"/>
  <c r="I77" i="13"/>
  <c r="G1" i="7"/>
  <c r="F1" i="7"/>
  <c r="D1" i="7"/>
  <c r="C1" i="7"/>
  <c r="G1" i="6"/>
  <c r="F1" i="6"/>
  <c r="G1" i="5"/>
  <c r="F1" i="5"/>
  <c r="G1" i="4"/>
  <c r="F1" i="4"/>
  <c r="G1" i="3"/>
  <c r="F1" i="3"/>
  <c r="G1" i="2"/>
  <c r="F1" i="2"/>
  <c r="I15" i="6"/>
  <c r="H26" i="13" s="1"/>
  <c r="D1" i="6"/>
  <c r="C1" i="6"/>
  <c r="N18" i="13"/>
  <c r="M18" i="13"/>
  <c r="L18" i="13"/>
  <c r="K18" i="13"/>
  <c r="J18" i="13"/>
  <c r="I18" i="13"/>
  <c r="H18" i="13"/>
  <c r="G18" i="13"/>
  <c r="F18" i="13"/>
  <c r="E18" i="13"/>
  <c r="D18" i="13"/>
  <c r="I15" i="5"/>
  <c r="G26" i="13" s="1"/>
  <c r="G70" i="13"/>
  <c r="D1" i="5"/>
  <c r="C1" i="5"/>
  <c r="I15" i="4"/>
  <c r="F26" i="13" s="1"/>
  <c r="L5" i="4"/>
  <c r="D1" i="4"/>
  <c r="C1" i="4"/>
  <c r="I15" i="3"/>
  <c r="E26" i="13" s="1"/>
  <c r="D1" i="3"/>
  <c r="C1" i="3"/>
  <c r="I15" i="2"/>
  <c r="D26" i="13" s="1"/>
  <c r="I15" i="1"/>
  <c r="C26" i="13" s="1"/>
  <c r="D1" i="2"/>
  <c r="C1" i="2"/>
  <c r="F3" i="1"/>
  <c r="C17" i="13" s="1"/>
  <c r="J1" i="13"/>
  <c r="F1" i="13"/>
  <c r="D1" i="1"/>
  <c r="C1" i="1"/>
  <c r="J95" i="13" l="1"/>
  <c r="K95" i="13" s="1"/>
  <c r="E67" i="13"/>
  <c r="O67" i="13" s="1"/>
  <c r="M9" i="3"/>
  <c r="M5" i="5"/>
  <c r="K80" i="13"/>
  <c r="H85" i="13"/>
  <c r="M7" i="12"/>
  <c r="N82" i="13"/>
  <c r="N80" i="13"/>
  <c r="M7" i="11"/>
  <c r="M6" i="8"/>
  <c r="M5" i="11"/>
  <c r="E85" i="13"/>
  <c r="E80" i="13"/>
  <c r="D96" i="13" s="1"/>
  <c r="E96" i="13" s="1"/>
  <c r="G82" i="13"/>
  <c r="J85" i="13"/>
  <c r="M8" i="3"/>
  <c r="M7" i="9"/>
  <c r="M6" i="12"/>
  <c r="M5" i="12"/>
  <c r="M85" i="13"/>
  <c r="M8" i="11"/>
  <c r="M6" i="11"/>
  <c r="M80" i="13"/>
  <c r="M8" i="10"/>
  <c r="K85" i="13"/>
  <c r="M8" i="9"/>
  <c r="M6" i="9"/>
  <c r="M5" i="9"/>
  <c r="J82" i="13"/>
  <c r="M7" i="8"/>
  <c r="M5" i="8"/>
  <c r="M8" i="8"/>
  <c r="I85" i="13"/>
  <c r="M8" i="7"/>
  <c r="M6" i="5"/>
  <c r="M5" i="4"/>
  <c r="M6" i="3"/>
  <c r="M7" i="3"/>
  <c r="L85" i="13"/>
  <c r="K82" i="13"/>
  <c r="H82" i="13"/>
  <c r="G85" i="13"/>
  <c r="H80" i="13"/>
  <c r="G80" i="13"/>
  <c r="L82" i="13"/>
  <c r="L80" i="13"/>
  <c r="L27" i="13"/>
  <c r="M6" i="10"/>
  <c r="M7" i="10"/>
  <c r="M5" i="10"/>
  <c r="M6" i="7"/>
  <c r="M5" i="7"/>
  <c r="M7" i="7"/>
  <c r="L8" i="4"/>
  <c r="M8" i="4"/>
  <c r="M6" i="4"/>
  <c r="F80" i="13"/>
  <c r="F28" i="13"/>
  <c r="O28" i="13" s="1"/>
  <c r="F27" i="13"/>
  <c r="D7" i="13"/>
  <c r="L7" i="4"/>
  <c r="F77" i="13"/>
  <c r="O54" i="13"/>
  <c r="M14" i="2"/>
  <c r="M13" i="2"/>
  <c r="M12" i="2"/>
  <c r="M11" i="2"/>
  <c r="M10" i="2"/>
  <c r="M9" i="2"/>
  <c r="M8" i="2"/>
  <c r="M7" i="2"/>
  <c r="D82" i="13"/>
  <c r="M14" i="1"/>
  <c r="M13" i="1"/>
  <c r="M12" i="1"/>
  <c r="M11" i="1"/>
  <c r="M7" i="1"/>
  <c r="M7" i="5"/>
  <c r="G77" i="13"/>
  <c r="M8" i="5"/>
  <c r="D85" i="13"/>
  <c r="L5" i="3"/>
  <c r="L5" i="5"/>
  <c r="L5" i="7"/>
  <c r="L5" i="9"/>
  <c r="L5" i="11"/>
  <c r="L5" i="8"/>
  <c r="L5" i="10"/>
  <c r="D4" i="13"/>
  <c r="O4" i="13" s="1"/>
  <c r="L5" i="2"/>
  <c r="M5" i="2"/>
  <c r="M6" i="2"/>
  <c r="M8" i="6"/>
  <c r="M10" i="6"/>
  <c r="M12" i="6"/>
  <c r="M14" i="6"/>
  <c r="M7" i="6"/>
  <c r="M9" i="6"/>
  <c r="M11" i="6"/>
  <c r="M13" i="6"/>
  <c r="M6" i="6"/>
  <c r="L9" i="1"/>
  <c r="L8" i="1"/>
  <c r="M9" i="1"/>
  <c r="N85" i="13"/>
  <c r="L8" i="12"/>
  <c r="L6" i="12"/>
  <c r="M6" i="1"/>
  <c r="L10" i="1"/>
  <c r="F2" i="2"/>
  <c r="F3" i="2" s="1"/>
  <c r="O26" i="13"/>
  <c r="N77" i="13"/>
  <c r="M95" i="13" s="1"/>
  <c r="O56" i="13"/>
  <c r="M82" i="13"/>
  <c r="O69" i="13"/>
  <c r="O65" i="13"/>
  <c r="O61" i="13"/>
  <c r="O57" i="13"/>
  <c r="O53" i="13"/>
  <c r="O49" i="13"/>
  <c r="O45" i="13"/>
  <c r="O41" i="13"/>
  <c r="O37" i="13"/>
  <c r="O79" i="13"/>
  <c r="O32" i="13"/>
  <c r="O33" i="13"/>
  <c r="O34" i="13"/>
  <c r="O35" i="13"/>
  <c r="O23" i="13"/>
  <c r="O75" i="13"/>
  <c r="O59" i="13"/>
  <c r="O51" i="13"/>
  <c r="O43" i="13"/>
  <c r="O87" i="13"/>
  <c r="O24" i="13"/>
  <c r="O71" i="13"/>
  <c r="O63" i="13"/>
  <c r="O55" i="13"/>
  <c r="O47" i="13"/>
  <c r="O39" i="13"/>
  <c r="H15" i="7"/>
  <c r="H15" i="12"/>
  <c r="N31" i="13"/>
  <c r="L31" i="13"/>
  <c r="J31" i="13"/>
  <c r="F31" i="13"/>
  <c r="H15" i="3"/>
  <c r="M5" i="6"/>
  <c r="H15" i="6"/>
  <c r="I82" i="13"/>
  <c r="H15" i="8"/>
  <c r="H15" i="9"/>
  <c r="H15" i="10"/>
  <c r="G31" i="13"/>
  <c r="E31" i="13"/>
  <c r="O25" i="13"/>
  <c r="O72" i="13"/>
  <c r="O68" i="13"/>
  <c r="O64" i="13"/>
  <c r="O52" i="13"/>
  <c r="O48" i="13"/>
  <c r="O44" i="13"/>
  <c r="O40" i="13"/>
  <c r="O36" i="13"/>
  <c r="O81" i="13"/>
  <c r="O78" i="13"/>
  <c r="H15" i="11"/>
  <c r="D31" i="13"/>
  <c r="O76" i="13"/>
  <c r="O66" i="13"/>
  <c r="O62" i="13"/>
  <c r="O58" i="13"/>
  <c r="O50" i="13"/>
  <c r="O42" i="13"/>
  <c r="O38" i="13"/>
  <c r="J101" i="13"/>
  <c r="K101" i="13" s="1"/>
  <c r="K105" i="13" s="1"/>
  <c r="H15" i="1"/>
  <c r="O70" i="13"/>
  <c r="H15" i="5"/>
  <c r="H15" i="4"/>
  <c r="E82" i="13"/>
  <c r="H15" i="2"/>
  <c r="O3" i="13"/>
  <c r="O6" i="13"/>
  <c r="O8" i="13"/>
  <c r="O11" i="13"/>
  <c r="O13" i="13"/>
  <c r="O15" i="13"/>
  <c r="O5" i="13"/>
  <c r="O14" i="13"/>
  <c r="M101" i="13"/>
  <c r="N101" i="13" s="1"/>
  <c r="N105" i="13" s="1"/>
  <c r="G101" i="13"/>
  <c r="H101" i="13" s="1"/>
  <c r="H105" i="13" s="1"/>
  <c r="O10" i="13"/>
  <c r="O12" i="13"/>
  <c r="G3" i="1"/>
  <c r="C16" i="13" s="1"/>
  <c r="O18" i="13"/>
  <c r="D101" i="13"/>
  <c r="E101" i="13" s="1"/>
  <c r="E105" i="13" s="1"/>
  <c r="M96" i="13" l="1"/>
  <c r="N96" i="13" s="1"/>
  <c r="G96" i="13"/>
  <c r="H96" i="13" s="1"/>
  <c r="N95" i="13"/>
  <c r="O7" i="13"/>
  <c r="O86" i="13"/>
  <c r="D99" i="13"/>
  <c r="G99" i="13"/>
  <c r="J97" i="13"/>
  <c r="K97" i="13" s="1"/>
  <c r="M99" i="13"/>
  <c r="J99" i="13"/>
  <c r="M97" i="13"/>
  <c r="N97" i="13" s="1"/>
  <c r="F82" i="13"/>
  <c r="G97" i="13" s="1"/>
  <c r="H97" i="13" s="1"/>
  <c r="M7" i="4"/>
  <c r="L6" i="7"/>
  <c r="I80" i="13"/>
  <c r="J96" i="13" s="1"/>
  <c r="K96" i="13" s="1"/>
  <c r="O60" i="13"/>
  <c r="L5" i="1"/>
  <c r="O46" i="13"/>
  <c r="E77" i="13"/>
  <c r="D95" i="13" s="1"/>
  <c r="E95" i="13" s="1"/>
  <c r="M5" i="3"/>
  <c r="H77" i="13"/>
  <c r="G95" i="13" s="1"/>
  <c r="H95" i="13" s="1"/>
  <c r="L5" i="6"/>
  <c r="M5" i="1"/>
  <c r="F2" i="3"/>
  <c r="F3" i="3" s="1"/>
  <c r="G2" i="2"/>
  <c r="G3" i="2" s="1"/>
  <c r="D16" i="13" s="1"/>
  <c r="O82" i="13" l="1"/>
  <c r="O85" i="13"/>
  <c r="H103" i="13"/>
  <c r="H107" i="13" s="1"/>
  <c r="F107" i="13" s="1"/>
  <c r="O80" i="13"/>
  <c r="O77" i="13"/>
  <c r="C88" i="13"/>
  <c r="F2" i="4"/>
  <c r="F3" i="4" s="1"/>
  <c r="D17" i="13"/>
  <c r="D88" i="13" s="1"/>
  <c r="G2" i="3"/>
  <c r="N103" i="13"/>
  <c r="N107" i="13" s="1"/>
  <c r="L107" i="13" s="1"/>
  <c r="O27" i="13"/>
  <c r="K103" i="13" l="1"/>
  <c r="K107" i="13" s="1"/>
  <c r="I107" i="13" s="1"/>
  <c r="F2" i="5"/>
  <c r="F3" i="5" s="1"/>
  <c r="O31" i="13"/>
  <c r="F2" i="6" l="1"/>
  <c r="F3" i="6" s="1"/>
  <c r="D97" i="13"/>
  <c r="E97" i="13" s="1"/>
  <c r="E103" i="13" s="1"/>
  <c r="E107" i="13" s="1"/>
  <c r="C107" i="13" s="1"/>
  <c r="F2" i="7" l="1"/>
  <c r="F3" i="7" s="1"/>
  <c r="F2" i="8" l="1"/>
  <c r="F3" i="8" s="1"/>
  <c r="G3" i="3"/>
  <c r="E16" i="13" s="1"/>
  <c r="F2" i="9" l="1"/>
  <c r="F3" i="9" s="1"/>
  <c r="E17" i="13"/>
  <c r="E88" i="13" s="1"/>
  <c r="G2" i="4"/>
  <c r="G3" i="4" s="1"/>
  <c r="F16" i="13" s="1"/>
  <c r="F2" i="10" l="1"/>
  <c r="F3" i="10" s="1"/>
  <c r="F17" i="13"/>
  <c r="F88" i="13" s="1"/>
  <c r="G2" i="5"/>
  <c r="G3" i="5" s="1"/>
  <c r="G16" i="13" s="1"/>
  <c r="F2" i="11" l="1"/>
  <c r="F3" i="11" s="1"/>
  <c r="G17" i="13"/>
  <c r="G88" i="13" s="1"/>
  <c r="G2" i="6"/>
  <c r="G3" i="6" s="1"/>
  <c r="H16" i="13" s="1"/>
  <c r="F2" i="12" l="1"/>
  <c r="F3" i="12" s="1"/>
  <c r="H17" i="13"/>
  <c r="H88" i="13" s="1"/>
  <c r="G2" i="7"/>
  <c r="G3" i="7" s="1"/>
  <c r="I16" i="13" s="1"/>
  <c r="I17" i="13" l="1"/>
  <c r="I88" i="13" s="1"/>
  <c r="G2" i="8"/>
  <c r="G3" i="8" s="1"/>
  <c r="J16" i="13" s="1"/>
  <c r="J17" i="13" l="1"/>
  <c r="J88" i="13" s="1"/>
  <c r="G2" i="9"/>
  <c r="G3" i="9" s="1"/>
  <c r="K16" i="13" s="1"/>
  <c r="K17" i="13" l="1"/>
  <c r="K88" i="13" s="1"/>
  <c r="G2" i="10"/>
  <c r="G3" i="10" s="1"/>
  <c r="L16" i="13" s="1"/>
  <c r="L17" i="13" l="1"/>
  <c r="L88" i="13" s="1"/>
  <c r="G2" i="11"/>
  <c r="G3" i="11" s="1"/>
  <c r="M16" i="13" s="1"/>
  <c r="M17" i="13" l="1"/>
  <c r="M88" i="13" s="1"/>
  <c r="G2" i="12"/>
  <c r="G3" i="12" s="1"/>
  <c r="N16" i="13" s="1"/>
  <c r="O16" i="13" s="1"/>
  <c r="N17" i="13" l="1"/>
  <c r="N88" i="13" l="1"/>
  <c r="O88" i="13" s="1"/>
  <c r="O17" i="13"/>
</calcChain>
</file>

<file path=xl/comments1.xml><?xml version="1.0" encoding="utf-8"?>
<comments xmlns="http://schemas.openxmlformats.org/spreadsheetml/2006/main">
  <authors>
    <author>Jacob Bouma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indien bedrag hoger
 dan € 450,--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Indien bedrag lager dan € 450,--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Jacob Bouma: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<sst xmlns="http://schemas.openxmlformats.org/spreadsheetml/2006/main" count="347" uniqueCount="182">
  <si>
    <t>januari</t>
  </si>
  <si>
    <t>datum</t>
  </si>
  <si>
    <t>no</t>
  </si>
  <si>
    <t>code</t>
  </si>
  <si>
    <t>omschrijving</t>
  </si>
  <si>
    <t>bedrag</t>
  </si>
  <si>
    <t>btw omzet</t>
  </si>
  <si>
    <t>btw ink</t>
  </si>
  <si>
    <t>februari</t>
  </si>
  <si>
    <t>beginsaldo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</si>
  <si>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</si>
  <si>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</si>
  <si>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</si>
  <si>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</si>
  <si>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</si>
  <si>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</si>
  <si>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</si>
  <si>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</si>
  <si>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</si>
  <si>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</si>
  <si>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rekening</t>
  </si>
  <si>
    <t>totaal</t>
  </si>
  <si>
    <t>Transportmiddelen</t>
  </si>
  <si>
    <t>Prive opnamen en stortingen</t>
  </si>
  <si>
    <t>Prive uitkering AOV</t>
  </si>
  <si>
    <t>Prive belastingen</t>
  </si>
  <si>
    <t>Pensioenpremie</t>
  </si>
  <si>
    <t>Giften</t>
  </si>
  <si>
    <t>Buitengewone lasten</t>
  </si>
  <si>
    <t>Kas</t>
  </si>
  <si>
    <t>Rabo r/c</t>
  </si>
  <si>
    <t>Leningen</t>
  </si>
  <si>
    <t>Diverse te vorderen</t>
  </si>
  <si>
    <t>Vooruitbetaalde kosten</t>
  </si>
  <si>
    <t>B.T.W. verkopen 19%</t>
  </si>
  <si>
    <t>Te betalen btw 6%</t>
  </si>
  <si>
    <t>B.T.W. bet./ontv. van belastingen</t>
  </si>
  <si>
    <t>Diverse te betalen</t>
  </si>
  <si>
    <t>Kruisposten</t>
  </si>
  <si>
    <t>Vraagposten</t>
  </si>
  <si>
    <t>voorraad emballage</t>
  </si>
  <si>
    <t>Ontvangen ziekengeld</t>
  </si>
  <si>
    <t>Diverse personeelskosten</t>
  </si>
  <si>
    <t>Reiskosten WWV</t>
  </si>
  <si>
    <t>Kantinekosten</t>
  </si>
  <si>
    <t>Reis- en verblijfkosten</t>
  </si>
  <si>
    <t>Huur gebouwen</t>
  </si>
  <si>
    <t>Belasting gebouwen</t>
  </si>
  <si>
    <t>Onderhoud gebouwen</t>
  </si>
  <si>
    <t>Gas/Water/Elektra</t>
  </si>
  <si>
    <t>Telefoon</t>
  </si>
  <si>
    <t>Accountantskosten</t>
  </si>
  <si>
    <t>Reklame / advertentiekosten</t>
  </si>
  <si>
    <t>Diverse verkoopkosten</t>
  </si>
  <si>
    <t>Autokosten</t>
  </si>
  <si>
    <t>autokosten vergoeding</t>
  </si>
  <si>
    <t>Belasting auto's</t>
  </si>
  <si>
    <t>Assurantie auto's</t>
  </si>
  <si>
    <t>Brandstof</t>
  </si>
  <si>
    <t>Prive gebruik auto</t>
  </si>
  <si>
    <t>Kleine aanschaffingen</t>
  </si>
  <si>
    <t>Onderhoud machines/gereedschappen</t>
  </si>
  <si>
    <t>Abonnementen/kontributies</t>
  </si>
  <si>
    <t>Assurantie</t>
  </si>
  <si>
    <t>Algemene kosten</t>
  </si>
  <si>
    <t>Rente r/c</t>
  </si>
  <si>
    <t>Rente leningen</t>
  </si>
  <si>
    <t>Inkoop goederen</t>
  </si>
  <si>
    <t>Inkoop diensten</t>
  </si>
  <si>
    <t>Inkopen laag tarief</t>
  </si>
  <si>
    <t>inkopen 0%</t>
  </si>
  <si>
    <t>Omzet laag tarief</t>
  </si>
  <si>
    <t>Omzet 0%</t>
  </si>
  <si>
    <t>Diverse baten</t>
  </si>
  <si>
    <t>Diverse lasten</t>
  </si>
  <si>
    <t>Mutaties</t>
  </si>
  <si>
    <t>excl. btw</t>
  </si>
  <si>
    <t>B.T.W. aangifte</t>
  </si>
  <si>
    <t>omzet</t>
  </si>
  <si>
    <t>1e kwart</t>
  </si>
  <si>
    <t>b.t.w.</t>
  </si>
  <si>
    <t>verkopen 0%</t>
  </si>
  <si>
    <t>vooraftrek</t>
  </si>
  <si>
    <t>2e kwart</t>
  </si>
  <si>
    <t>3e kwart</t>
  </si>
  <si>
    <t>4e kwart</t>
  </si>
  <si>
    <t xml:space="preserve">Te vorderen b.t.w. </t>
  </si>
  <si>
    <t>Inventaris</t>
  </si>
  <si>
    <t>Machines/installaties</t>
  </si>
  <si>
    <t>Betaalde loonheffing</t>
  </si>
  <si>
    <t>Friesland bank r/c</t>
  </si>
  <si>
    <t>ABN/AMRO r/c</t>
  </si>
  <si>
    <t>Om te starten</t>
  </si>
  <si>
    <r>
      <t xml:space="preserve">bijvoorbeeld no. 1000  </t>
    </r>
    <r>
      <rPr>
        <sz val="9"/>
        <rFont val="Arial"/>
        <family val="2"/>
      </rPr>
      <t>(is kasboek)</t>
    </r>
  </si>
  <si>
    <t>grootboekrek.</t>
  </si>
  <si>
    <t>zoals in tabblad</t>
  </si>
  <si>
    <t>grootboek staat</t>
  </si>
  <si>
    <t>vermeld</t>
  </si>
  <si>
    <t>aanvullende</t>
  </si>
  <si>
    <t>bijv. Papier</t>
  </si>
  <si>
    <t>bij admin.kst</t>
  </si>
  <si>
    <t>incl. Btw</t>
  </si>
  <si>
    <t>melden</t>
  </si>
  <si>
    <t>bij inkoop en</t>
  </si>
  <si>
    <t>onkosten de</t>
  </si>
  <si>
    <t>btw hier ver-</t>
  </si>
  <si>
    <t>dan in de maand (bijv. jan.) beginnen te boeken</t>
  </si>
  <si>
    <t>Gebouwen</t>
  </si>
  <si>
    <r>
      <t xml:space="preserve">op code 10 t/m 200 alleen zaken boeken die meer dan € 500 </t>
    </r>
    <r>
      <rPr>
        <sz val="8"/>
        <rFont val="Arial"/>
        <family val="2"/>
      </rPr>
      <t>(excl. btw)</t>
    </r>
    <r>
      <rPr>
        <sz val="11"/>
        <rFont val="Arial"/>
        <family val="2"/>
      </rPr>
      <t xml:space="preserve"> kosten</t>
    </r>
  </si>
  <si>
    <t>1a</t>
  </si>
  <si>
    <t>1b</t>
  </si>
  <si>
    <t>1e</t>
  </si>
  <si>
    <t>2a</t>
  </si>
  <si>
    <t>heffing naar u verlegd</t>
  </si>
  <si>
    <t>Inkopen btw verlegd</t>
  </si>
  <si>
    <t>bijv. Datum</t>
  </si>
  <si>
    <t>bankafschrift</t>
  </si>
  <si>
    <t>no bankafschr.</t>
  </si>
  <si>
    <t>of nummer</t>
  </si>
  <si>
    <t>kassabon</t>
  </si>
  <si>
    <t>Betaalde lonen</t>
  </si>
  <si>
    <t>Betaalde soc. Lasten (UWV/pensioenfonds)</t>
  </si>
  <si>
    <t>De rekeningnummers en omschrijvingen in het tabblad grootboek zijn op een paar na te wijzigen</t>
  </si>
  <si>
    <r>
      <t>OPGELET</t>
    </r>
    <r>
      <rPr>
        <sz val="9"/>
        <rFont val="Arial"/>
        <family val="2"/>
      </rPr>
      <t xml:space="preserve"> het is niet verstandig om nummers en/of omschrijvingen gedurende het jaar te wijzigen</t>
    </r>
  </si>
  <si>
    <t xml:space="preserve">                           er zijn mogelijk al boekingen gedaan op dat nummer of met die omschrijvingen</t>
  </si>
  <si>
    <t xml:space="preserve">                          deze nummers vervallen of de omschrijvingen worden gewijzigd</t>
  </si>
  <si>
    <t>Toelichting</t>
  </si>
  <si>
    <t>verkopen hoog tarief</t>
  </si>
  <si>
    <t>verkopen laag tarief</t>
  </si>
  <si>
    <t>%</t>
  </si>
  <si>
    <t>zijn opgevuld zijn door gebruiker te wijzigen</t>
  </si>
  <si>
    <t>btw ink/onk</t>
  </si>
  <si>
    <t>bij verkoop wordt</t>
  </si>
  <si>
    <t>hier automatisch</t>
  </si>
  <si>
    <t>btw berekend</t>
  </si>
  <si>
    <t>hier komt automatisch</t>
  </si>
  <si>
    <t>het bedrag excl btw</t>
  </si>
  <si>
    <t>Soc. lstn (ziekengeldverz. + Arbodienst)</t>
  </si>
  <si>
    <t>Velden of kolommen die met</t>
  </si>
  <si>
    <t>Velden en grootboekno. die met</t>
  </si>
  <si>
    <t>zijn opgevuld zijn niet te gebruiken</t>
  </si>
  <si>
    <t xml:space="preserve">Postbank </t>
  </si>
  <si>
    <t>Postbank II</t>
  </si>
  <si>
    <t>porti</t>
  </si>
  <si>
    <t>Kantoorkosten</t>
  </si>
  <si>
    <t>Studie en scholingskosten</t>
  </si>
  <si>
    <t>Zorgverz. belastingdienst</t>
  </si>
  <si>
    <t>eindsaldo</t>
  </si>
  <si>
    <t>aug</t>
  </si>
  <si>
    <t>Bank1</t>
  </si>
  <si>
    <t>Bank2</t>
  </si>
  <si>
    <t>mutatie</t>
  </si>
  <si>
    <t xml:space="preserve">Op tabblad grootboek </t>
  </si>
  <si>
    <t>In het 1e groene vakje het jaartal vermelden</t>
  </si>
  <si>
    <t>In het 2e groene vakje de grootboekrekening van het 1e Kas of Bankboek vermelden.</t>
  </si>
  <si>
    <t>In het gele vakje de grootboekrekening van de 2e Kas of Bankboek vermelden</t>
  </si>
  <si>
    <t>n de gele kolom kan het beginsaldo van het 2e dagboek worden vermeld</t>
  </si>
  <si>
    <t>Daarna in het tabblad januari achter de tekst beginsaldo in de groene kolom het beginsaldo van het 1e dagboek vermelden</t>
  </si>
  <si>
    <t>dagboek 1</t>
  </si>
  <si>
    <t>dagboek 2</t>
  </si>
  <si>
    <t>A.S.N.</t>
  </si>
  <si>
    <t>Kosten Privé auto</t>
  </si>
  <si>
    <t>Demo</t>
  </si>
  <si>
    <t>jansen</t>
  </si>
  <si>
    <t>Premie  A.O.V. verz.</t>
  </si>
  <si>
    <t>B.T.W. verkopen 21%</t>
  </si>
  <si>
    <t>Omzet hoog tarief    II  19%</t>
  </si>
  <si>
    <t>Omzet hoog tarief    III 19%</t>
  </si>
  <si>
    <t>Omzet hoog tarief    I   19%</t>
  </si>
  <si>
    <t>Omzet hoog tarief   I   21%</t>
  </si>
  <si>
    <t>Omzet hoog tarief   II  21%</t>
  </si>
  <si>
    <t>Bouma software</t>
  </si>
  <si>
    <t>9241 HE  Wijnjewoude</t>
  </si>
  <si>
    <t>Weinterp 60</t>
  </si>
  <si>
    <t>Omzet marge 19%</t>
  </si>
  <si>
    <t>Omzet marge 21%</t>
  </si>
  <si>
    <t>Inkopen marge 19%</t>
  </si>
  <si>
    <t>Inkopen marge 21%</t>
  </si>
  <si>
    <t>hoog tarief</t>
  </si>
  <si>
    <t>B.T.W. marge omzet  19%</t>
  </si>
  <si>
    <t>B.T.W. marge omzet  21%</t>
  </si>
  <si>
    <t>ksvpnjacob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</si>
</sst>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d/m"/>
    <numFmt numFmtId="166" formatCode="#,##0.00\ ;#,##0.00\-;&quot; -&quot;#\ ;@\ "/>
    <numFmt numFmtId="167" formatCode="0\ ;\-0\ "/>
    <numFmt numFmtId="168" formatCode="#,##0.0\ ;#,##0.0\-;&quot; -&quot;#\ ;@\ "/>
    <numFmt numFmtId="169" formatCode="#,##0\ ;#,##0\-;&quot; -&quot;#\ ;@\ "/>
    <numFmt numFmtId="170" formatCode="_ [$€-413]\ * #,##0.00_ ;_ [$€-413]\ * \-#,##0.00_ ;_ [$€-413]\ * &quot;-&quot;??_ ;_ @_ "/>
  </numFmts>
  <fonts count="48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3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1"/>
      <name val="Arial"/>
      <family val="3"/>
    </font>
    <font>
      <b/>
      <sz val="11"/>
      <name val="Arial"/>
      <family val="3"/>
    </font>
    <font>
      <u/>
      <sz val="11"/>
      <name val="Arial"/>
      <family val="3"/>
    </font>
    <font>
      <b/>
      <sz val="11"/>
      <color rgb="FFFF0000"/>
      <name val="Arial"/>
      <family val="3"/>
    </font>
    <font>
      <sz val="11"/>
      <color theme="0"/>
      <name val="Arial"/>
      <family val="2"/>
    </font>
    <font>
      <sz val="9"/>
      <color theme="2" tint="-0.499984740745262"/>
      <name val="Arial"/>
      <family val="2"/>
    </font>
    <font>
      <u/>
      <sz val="9"/>
      <color theme="2" tint="-0.499984740745262"/>
      <name val="Arial"/>
      <family val="2"/>
    </font>
    <font>
      <b/>
      <sz val="11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sz val="11"/>
      <color theme="2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sz val="11"/>
      <name val="Arial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5" fillId="0" borderId="0" applyFill="0" applyBorder="0" applyAlignment="0" applyProtection="0"/>
    <xf numFmtId="0" fontId="2" fillId="0" borderId="0"/>
    <xf numFmtId="0" fontId="12" fillId="0" borderId="0"/>
    <xf numFmtId="164" fontId="2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83">
    <xf numFmtId="0" fontId="1" fillId="0" borderId="0" xfId="0" applyFont="1"/>
    <xf numFmtId="165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6" fontId="6" fillId="0" borderId="0" xfId="1" applyFont="1" applyFill="1" applyBorder="1" applyAlignment="1" applyProtection="1">
      <protection locked="0"/>
    </xf>
    <xf numFmtId="166" fontId="3" fillId="0" borderId="0" xfId="1" applyFont="1" applyFill="1" applyBorder="1" applyAlignment="1" applyProtection="1"/>
    <xf numFmtId="167" fontId="3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Protection="1">
      <protection locked="0"/>
    </xf>
    <xf numFmtId="166" fontId="7" fillId="0" borderId="0" xfId="1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5" fillId="0" borderId="0" xfId="0" applyFont="1" applyProtection="1">
      <protection hidden="1"/>
    </xf>
    <xf numFmtId="166" fontId="13" fillId="0" borderId="0" xfId="1" applyFont="1" applyFill="1" applyBorder="1" applyAlignment="1" applyProtection="1">
      <alignment horizontal="center"/>
      <protection hidden="1"/>
    </xf>
    <xf numFmtId="166" fontId="3" fillId="0" borderId="0" xfId="1" applyFont="1" applyFill="1" applyBorder="1" applyAlignment="1" applyProtection="1">
      <protection hidden="1"/>
    </xf>
    <xf numFmtId="167" fontId="17" fillId="0" borderId="0" xfId="1" applyNumberFormat="1" applyFont="1" applyFill="1" applyBorder="1" applyAlignment="1" applyProtection="1">
      <alignment horizontal="center"/>
      <protection hidden="1"/>
    </xf>
    <xf numFmtId="0" fontId="17" fillId="0" borderId="0" xfId="2" applyFont="1" applyAlignment="1" applyProtection="1">
      <alignment horizontal="center"/>
      <protection hidden="1"/>
    </xf>
    <xf numFmtId="166" fontId="14" fillId="0" borderId="0" xfId="1" applyFont="1" applyFill="1" applyBorder="1" applyAlignment="1" applyProtection="1">
      <alignment horizontal="center"/>
      <protection hidden="1"/>
    </xf>
    <xf numFmtId="167" fontId="3" fillId="0" borderId="0" xfId="1" applyNumberFormat="1" applyFont="1" applyFill="1" applyBorder="1" applyAlignment="1" applyProtection="1">
      <alignment horizontal="center"/>
      <protection hidden="1"/>
    </xf>
    <xf numFmtId="165" fontId="8" fillId="0" borderId="0" xfId="0" applyNumberFormat="1" applyFont="1" applyProtection="1">
      <protection hidden="1"/>
    </xf>
    <xf numFmtId="165" fontId="10" fillId="0" borderId="0" xfId="0" applyNumberFormat="1" applyFont="1" applyAlignment="1" applyProtection="1">
      <protection hidden="1"/>
    </xf>
    <xf numFmtId="0" fontId="3" fillId="0" borderId="0" xfId="0" applyFont="1" applyBorder="1" applyProtection="1">
      <protection hidden="1"/>
    </xf>
    <xf numFmtId="165" fontId="20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1" fillId="0" borderId="0" xfId="0" applyFont="1" applyProtection="1">
      <protection hidden="1"/>
    </xf>
    <xf numFmtId="166" fontId="20" fillId="0" borderId="0" xfId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6" fillId="0" borderId="0" xfId="0" applyFont="1"/>
    <xf numFmtId="0" fontId="1" fillId="0" borderId="0" xfId="0" applyFont="1" applyBorder="1" applyProtection="1"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" fillId="0" borderId="0" xfId="0" applyFont="1" applyProtection="1">
      <protection locked="0"/>
    </xf>
    <xf numFmtId="166" fontId="6" fillId="0" borderId="0" xfId="1" applyFont="1" applyFill="1" applyBorder="1" applyAlignment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16" fillId="0" borderId="0" xfId="0" applyFont="1" applyAlignment="1" applyProtection="1">
      <protection hidden="1"/>
    </xf>
    <xf numFmtId="165" fontId="11" fillId="3" borderId="0" xfId="0" applyNumberFormat="1" applyFont="1" applyFill="1" applyProtection="1">
      <protection hidden="1"/>
    </xf>
    <xf numFmtId="0" fontId="11" fillId="3" borderId="0" xfId="0" applyFont="1" applyFill="1" applyProtection="1">
      <protection hidden="1"/>
    </xf>
    <xf numFmtId="166" fontId="13" fillId="3" borderId="0" xfId="1" applyFont="1" applyFill="1" applyBorder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16" fillId="0" borderId="0" xfId="0" applyFont="1" applyAlignment="1"/>
    <xf numFmtId="0" fontId="1" fillId="0" borderId="0" xfId="0" applyFont="1" applyBorder="1"/>
    <xf numFmtId="0" fontId="9" fillId="0" borderId="0" xfId="0" applyFont="1" applyAlignment="1" applyProtection="1">
      <alignment horizontal="right"/>
      <protection hidden="1"/>
    </xf>
    <xf numFmtId="165" fontId="28" fillId="0" borderId="0" xfId="0" applyNumberFormat="1" applyFont="1" applyAlignment="1" applyProtection="1">
      <alignment horizontal="right"/>
      <protection hidden="1"/>
    </xf>
    <xf numFmtId="170" fontId="28" fillId="0" borderId="0" xfId="4" applyNumberFormat="1" applyFont="1" applyFill="1" applyBorder="1" applyAlignment="1" applyProtection="1">
      <protection hidden="1"/>
    </xf>
    <xf numFmtId="166" fontId="29" fillId="4" borderId="0" xfId="1" applyFont="1" applyFill="1" applyBorder="1" applyAlignment="1" applyProtection="1">
      <protection locked="0"/>
    </xf>
    <xf numFmtId="166" fontId="31" fillId="4" borderId="0" xfId="1" applyFont="1" applyFill="1" applyBorder="1" applyAlignment="1" applyProtection="1">
      <alignment horizontal="center"/>
      <protection hidden="1"/>
    </xf>
    <xf numFmtId="166" fontId="14" fillId="5" borderId="0" xfId="1" applyFont="1" applyFill="1" applyBorder="1" applyAlignment="1" applyProtection="1">
      <alignment horizontal="center"/>
      <protection hidden="1"/>
    </xf>
    <xf numFmtId="166" fontId="1" fillId="5" borderId="0" xfId="1" applyFont="1" applyFill="1" applyBorder="1" applyAlignment="1" applyProtection="1">
      <protection locked="0"/>
    </xf>
    <xf numFmtId="166" fontId="1" fillId="0" borderId="0" xfId="1" applyFont="1" applyFill="1" applyBorder="1" applyAlignment="1" applyProtection="1">
      <protection locked="0"/>
    </xf>
    <xf numFmtId="166" fontId="29" fillId="0" borderId="0" xfId="1" applyFont="1" applyFill="1" applyBorder="1" applyAlignment="1" applyProtection="1">
      <protection locked="0"/>
    </xf>
    <xf numFmtId="165" fontId="3" fillId="0" borderId="0" xfId="0" applyNumberFormat="1" applyFont="1" applyProtection="1">
      <protection hidden="1"/>
    </xf>
    <xf numFmtId="166" fontId="1" fillId="0" borderId="0" xfId="1" applyFont="1" applyFill="1" applyBorder="1" applyAlignment="1" applyProtection="1">
      <protection hidden="1"/>
    </xf>
    <xf numFmtId="166" fontId="29" fillId="0" borderId="0" xfId="1" applyFont="1" applyFill="1" applyBorder="1" applyAlignment="1" applyProtection="1">
      <protection hidden="1"/>
    </xf>
    <xf numFmtId="165" fontId="9" fillId="0" borderId="0" xfId="0" applyNumberFormat="1" applyFont="1" applyProtection="1">
      <protection hidden="1"/>
    </xf>
    <xf numFmtId="0" fontId="9" fillId="5" borderId="0" xfId="0" applyFont="1" applyFill="1" applyAlignment="1" applyProtection="1">
      <alignment horizontal="center"/>
      <protection locked="0"/>
    </xf>
    <xf numFmtId="166" fontId="29" fillId="4" borderId="0" xfId="1" applyFont="1" applyFill="1" applyBorder="1" applyAlignment="1" applyProtection="1">
      <alignment horizontal="center"/>
      <protection locked="0"/>
    </xf>
    <xf numFmtId="166" fontId="32" fillId="0" borderId="0" xfId="1" applyFont="1" applyFill="1" applyBorder="1" applyAlignment="1" applyProtection="1">
      <protection hidden="1"/>
    </xf>
    <xf numFmtId="166" fontId="20" fillId="5" borderId="0" xfId="1" applyFont="1" applyFill="1" applyBorder="1" applyAlignment="1" applyProtection="1">
      <alignment horizontal="center"/>
      <protection hidden="1"/>
    </xf>
    <xf numFmtId="166" fontId="20" fillId="4" borderId="0" xfId="1" applyFont="1" applyFill="1" applyBorder="1" applyAlignment="1" applyProtection="1">
      <alignment horizontal="center"/>
      <protection hidden="1"/>
    </xf>
    <xf numFmtId="166" fontId="21" fillId="5" borderId="0" xfId="1" applyFont="1" applyFill="1" applyBorder="1" applyAlignment="1" applyProtection="1">
      <alignment horizontal="center"/>
      <protection hidden="1"/>
    </xf>
    <xf numFmtId="166" fontId="21" fillId="4" borderId="0" xfId="1" applyFont="1" applyFill="1" applyBorder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5" fillId="4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28" fillId="0" borderId="0" xfId="0" applyFont="1" applyAlignment="1" applyProtection="1">
      <protection hidden="1"/>
    </xf>
    <xf numFmtId="166" fontId="30" fillId="4" borderId="0" xfId="1" applyFont="1" applyFill="1" applyBorder="1" applyAlignment="1" applyProtection="1">
      <protection hidden="1"/>
    </xf>
    <xf numFmtId="170" fontId="9" fillId="5" borderId="0" xfId="4" applyNumberFormat="1" applyFont="1" applyFill="1" applyProtection="1"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Border="1"/>
    <xf numFmtId="165" fontId="8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Fill="1" applyBorder="1" applyProtection="1">
      <protection hidden="1"/>
    </xf>
    <xf numFmtId="166" fontId="1" fillId="5" borderId="1" xfId="1" applyFont="1" applyFill="1" applyBorder="1" applyAlignment="1" applyProtection="1">
      <protection locked="0"/>
    </xf>
    <xf numFmtId="166" fontId="29" fillId="4" borderId="1" xfId="1" applyFont="1" applyFill="1" applyBorder="1" applyAlignment="1" applyProtection="1">
      <protection locked="0"/>
    </xf>
    <xf numFmtId="166" fontId="6" fillId="0" borderId="1" xfId="1" applyFont="1" applyFill="1" applyBorder="1" applyAlignment="1" applyProtection="1">
      <protection hidden="1"/>
    </xf>
    <xf numFmtId="166" fontId="3" fillId="0" borderId="1" xfId="1" applyFont="1" applyFill="1" applyBorder="1" applyAlignment="1" applyProtection="1">
      <protection locked="0"/>
    </xf>
    <xf numFmtId="165" fontId="3" fillId="0" borderId="1" xfId="0" quotePrefix="1" applyNumberFormat="1" applyFont="1" applyBorder="1" applyProtection="1">
      <protection locked="0"/>
    </xf>
    <xf numFmtId="166" fontId="6" fillId="0" borderId="1" xfId="1" applyFont="1" applyFill="1" applyBorder="1" applyAlignment="1" applyProtection="1">
      <protection locked="0"/>
    </xf>
    <xf numFmtId="165" fontId="3" fillId="0" borderId="1" xfId="0" applyNumberFormat="1" applyFont="1" applyBorder="1" applyProtection="1">
      <protection locked="0"/>
    </xf>
    <xf numFmtId="166" fontId="33" fillId="0" borderId="0" xfId="1" applyFont="1" applyFill="1" applyBorder="1" applyAlignment="1" applyProtection="1">
      <protection hidden="1"/>
    </xf>
    <xf numFmtId="166" fontId="33" fillId="0" borderId="0" xfId="1" applyFont="1" applyFill="1" applyBorder="1" applyAlignment="1" applyProtection="1">
      <protection locked="0"/>
    </xf>
    <xf numFmtId="165" fontId="8" fillId="0" borderId="2" xfId="0" applyNumberFormat="1" applyFont="1" applyBorder="1" applyProtection="1">
      <protection locked="0"/>
    </xf>
    <xf numFmtId="165" fontId="3" fillId="0" borderId="2" xfId="0" quotePrefix="1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166" fontId="3" fillId="0" borderId="3" xfId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protection hidden="1"/>
    </xf>
    <xf numFmtId="166" fontId="3" fillId="0" borderId="3" xfId="0" applyNumberFormat="1" applyFont="1" applyBorder="1" applyProtection="1">
      <protection hidden="1"/>
    </xf>
    <xf numFmtId="0" fontId="12" fillId="0" borderId="1" xfId="2" applyFont="1" applyBorder="1" applyProtection="1">
      <protection locked="0"/>
    </xf>
    <xf numFmtId="166" fontId="3" fillId="0" borderId="1" xfId="1" applyFont="1" applyFill="1" applyBorder="1" applyAlignment="1" applyProtection="1">
      <protection hidden="1"/>
    </xf>
    <xf numFmtId="166" fontId="3" fillId="0" borderId="1" xfId="0" applyNumberFormat="1" applyFont="1" applyBorder="1" applyProtection="1">
      <protection hidden="1"/>
    </xf>
    <xf numFmtId="0" fontId="2" fillId="0" borderId="1" xfId="2" applyFont="1" applyBorder="1" applyProtection="1">
      <protection locked="0"/>
    </xf>
    <xf numFmtId="0" fontId="18" fillId="0" borderId="1" xfId="2" applyFont="1" applyBorder="1" applyProtection="1">
      <protection hidden="1"/>
    </xf>
    <xf numFmtId="167" fontId="27" fillId="0" borderId="1" xfId="1" applyNumberFormat="1" applyFont="1" applyFill="1" applyBorder="1" applyAlignment="1" applyProtection="1">
      <alignment horizontal="center"/>
      <protection hidden="1"/>
    </xf>
    <xf numFmtId="0" fontId="12" fillId="0" borderId="1" xfId="2" applyFont="1" applyBorder="1" applyProtection="1">
      <protection hidden="1"/>
    </xf>
    <xf numFmtId="167" fontId="12" fillId="0" borderId="1" xfId="1" applyNumberFormat="1" applyFont="1" applyFill="1" applyBorder="1" applyAlignment="1" applyProtection="1">
      <alignment horizontal="center"/>
      <protection hidden="1"/>
    </xf>
    <xf numFmtId="0" fontId="18" fillId="0" borderId="1" xfId="2" applyFont="1" applyBorder="1" applyProtection="1">
      <protection locked="0"/>
    </xf>
    <xf numFmtId="0" fontId="23" fillId="0" borderId="1" xfId="2" applyFont="1" applyBorder="1" applyProtection="1">
      <protection locked="0"/>
    </xf>
    <xf numFmtId="0" fontId="2" fillId="0" borderId="1" xfId="2" applyFont="1" applyFill="1" applyBorder="1" applyProtection="1">
      <protection locked="0"/>
    </xf>
    <xf numFmtId="167" fontId="18" fillId="0" borderId="1" xfId="1" applyNumberFormat="1" applyFont="1" applyFill="1" applyBorder="1" applyAlignment="1" applyProtection="1">
      <alignment horizontal="center"/>
      <protection hidden="1"/>
    </xf>
    <xf numFmtId="0" fontId="18" fillId="3" borderId="1" xfId="2" applyFont="1" applyFill="1" applyBorder="1" applyProtection="1">
      <protection locked="0"/>
    </xf>
    <xf numFmtId="167" fontId="33" fillId="0" borderId="0" xfId="1" applyNumberFormat="1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1" fillId="0" borderId="1" xfId="0" quotePrefix="1" applyFont="1" applyBorder="1" applyProtection="1">
      <protection locked="0"/>
    </xf>
    <xf numFmtId="165" fontId="1" fillId="0" borderId="1" xfId="0" quotePrefix="1" applyNumberFormat="1" applyFont="1" applyBorder="1" applyProtection="1">
      <protection locked="0"/>
    </xf>
    <xf numFmtId="167" fontId="1" fillId="0" borderId="0" xfId="1" applyNumberFormat="1" applyFont="1" applyFill="1" applyBorder="1" applyAlignment="1" applyProtection="1">
      <alignment horizontal="center"/>
      <protection hidden="1"/>
    </xf>
    <xf numFmtId="166" fontId="9" fillId="0" borderId="0" xfId="1" applyFont="1" applyFill="1" applyBorder="1" applyAlignment="1" applyProtection="1">
      <alignment horizontal="center"/>
      <protection hidden="1"/>
    </xf>
    <xf numFmtId="169" fontId="1" fillId="0" borderId="0" xfId="1" applyNumberFormat="1" applyFont="1" applyFill="1" applyBorder="1" applyAlignment="1" applyProtection="1">
      <protection hidden="1"/>
    </xf>
    <xf numFmtId="169" fontId="1" fillId="0" borderId="0" xfId="1" applyNumberFormat="1" applyFont="1" applyBorder="1" applyProtection="1">
      <protection hidden="1"/>
    </xf>
    <xf numFmtId="168" fontId="1" fillId="0" borderId="0" xfId="1" applyNumberFormat="1" applyFont="1" applyFill="1" applyBorder="1" applyAlignment="1" applyProtection="1">
      <alignment horizontal="center"/>
      <protection locked="0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69" fontId="1" fillId="0" borderId="0" xfId="1" applyNumberFormat="1" applyFont="1" applyFill="1" applyBorder="1" applyProtection="1">
      <protection hidden="1"/>
    </xf>
    <xf numFmtId="167" fontId="1" fillId="0" borderId="0" xfId="1" applyNumberFormat="1" applyFont="1" applyFill="1" applyBorder="1" applyAlignment="1" applyProtection="1">
      <alignment horizontal="center"/>
    </xf>
    <xf numFmtId="169" fontId="1" fillId="0" borderId="0" xfId="1" applyNumberFormat="1" applyFont="1" applyBorder="1"/>
    <xf numFmtId="166" fontId="1" fillId="0" borderId="0" xfId="1" applyFont="1" applyFill="1" applyBorder="1" applyAlignment="1" applyProtection="1"/>
    <xf numFmtId="169" fontId="1" fillId="0" borderId="0" xfId="1" applyNumberFormat="1" applyFont="1" applyFill="1" applyBorder="1"/>
    <xf numFmtId="169" fontId="1" fillId="0" borderId="0" xfId="0" applyNumberFormat="1" applyFont="1" applyBorder="1" applyProtection="1">
      <protection hidden="1"/>
    </xf>
    <xf numFmtId="169" fontId="1" fillId="0" borderId="0" xfId="0" applyNumberFormat="1" applyFont="1" applyBorder="1"/>
    <xf numFmtId="169" fontId="1" fillId="0" borderId="4" xfId="1" applyNumberFormat="1" applyFont="1" applyBorder="1" applyProtection="1">
      <protection hidden="1"/>
    </xf>
    <xf numFmtId="169" fontId="1" fillId="0" borderId="4" xfId="1" applyNumberFormat="1" applyFont="1" applyBorder="1"/>
    <xf numFmtId="0" fontId="1" fillId="0" borderId="4" xfId="0" applyFont="1" applyBorder="1"/>
    <xf numFmtId="169" fontId="1" fillId="0" borderId="4" xfId="0" applyNumberFormat="1" applyFont="1" applyBorder="1" applyProtection="1">
      <protection hidden="1"/>
    </xf>
    <xf numFmtId="169" fontId="1" fillId="0" borderId="5" xfId="1" applyNumberFormat="1" applyFont="1" applyBorder="1" applyProtection="1">
      <protection hidden="1"/>
    </xf>
    <xf numFmtId="0" fontId="34" fillId="0" borderId="0" xfId="0" applyFont="1" applyFill="1" applyProtection="1">
      <protection hidden="1"/>
    </xf>
    <xf numFmtId="166" fontId="35" fillId="0" borderId="0" xfId="1" applyFont="1" applyFill="1" applyBorder="1" applyAlignment="1" applyProtection="1">
      <alignment horizontal="center"/>
      <protection hidden="1"/>
    </xf>
    <xf numFmtId="166" fontId="37" fillId="0" borderId="0" xfId="1" applyFont="1" applyBorder="1" applyProtection="1">
      <protection hidden="1"/>
    </xf>
    <xf numFmtId="166" fontId="34" fillId="0" borderId="0" xfId="1" applyFont="1" applyBorder="1" applyProtection="1">
      <protection hidden="1"/>
    </xf>
    <xf numFmtId="166" fontId="34" fillId="0" borderId="0" xfId="1" applyFont="1" applyProtection="1">
      <protection hidden="1"/>
    </xf>
    <xf numFmtId="0" fontId="37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166" fontId="34" fillId="0" borderId="0" xfId="0" applyNumberFormat="1" applyFont="1" applyProtection="1">
      <protection hidden="1"/>
    </xf>
    <xf numFmtId="0" fontId="36" fillId="0" borderId="0" xfId="0" applyFont="1" applyProtection="1">
      <protection hidden="1"/>
    </xf>
    <xf numFmtId="0" fontId="38" fillId="0" borderId="0" xfId="0" applyFont="1" applyProtection="1">
      <protection hidden="1"/>
    </xf>
    <xf numFmtId="166" fontId="38" fillId="0" borderId="0" xfId="0" applyNumberFormat="1" applyFont="1" applyProtection="1">
      <protection hidden="1"/>
    </xf>
    <xf numFmtId="0" fontId="36" fillId="0" borderId="0" xfId="0" applyFont="1" applyAlignment="1" applyProtection="1">
      <protection hidden="1"/>
    </xf>
    <xf numFmtId="166" fontId="38" fillId="0" borderId="0" xfId="1" applyFont="1" applyFill="1" applyBorder="1" applyAlignment="1" applyProtection="1">
      <protection hidden="1"/>
    </xf>
    <xf numFmtId="167" fontId="18" fillId="6" borderId="1" xfId="1" applyNumberFormat="1" applyFont="1" applyFill="1" applyBorder="1" applyAlignment="1" applyProtection="1">
      <alignment horizontal="center"/>
      <protection hidden="1"/>
    </xf>
    <xf numFmtId="0" fontId="9" fillId="6" borderId="0" xfId="3" applyFont="1" applyFill="1" applyProtection="1">
      <protection hidden="1"/>
    </xf>
    <xf numFmtId="0" fontId="16" fillId="7" borderId="0" xfId="0" applyFont="1" applyFill="1" applyAlignment="1" applyProtection="1">
      <alignment horizontal="center"/>
      <protection locked="0"/>
    </xf>
    <xf numFmtId="170" fontId="9" fillId="7" borderId="0" xfId="4" applyNumberFormat="1" applyFont="1" applyFill="1" applyProtection="1">
      <protection locked="0"/>
    </xf>
    <xf numFmtId="166" fontId="30" fillId="7" borderId="0" xfId="1" applyFont="1" applyFill="1" applyBorder="1" applyAlignment="1" applyProtection="1">
      <protection locked="0"/>
    </xf>
    <xf numFmtId="0" fontId="9" fillId="7" borderId="0" xfId="0" applyFont="1" applyFill="1" applyAlignment="1" applyProtection="1">
      <alignment horizontal="right"/>
      <protection hidden="1"/>
    </xf>
    <xf numFmtId="1" fontId="12" fillId="0" borderId="1" xfId="1" applyNumberFormat="1" applyFont="1" applyFill="1" applyBorder="1" applyAlignment="1" applyProtection="1">
      <alignment horizontal="center"/>
      <protection hidden="1"/>
    </xf>
    <xf numFmtId="167" fontId="23" fillId="0" borderId="1" xfId="1" applyNumberFormat="1" applyFont="1" applyFill="1" applyBorder="1" applyAlignment="1" applyProtection="1">
      <alignment horizontal="center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2" applyFont="1" applyBorder="1" applyProtection="1">
      <protection hidden="1"/>
    </xf>
    <xf numFmtId="0" fontId="18" fillId="3" borderId="1" xfId="2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1" fillId="0" borderId="0" xfId="0" applyFont="1" applyAlignment="1" applyProtection="1">
      <protection hidden="1"/>
    </xf>
    <xf numFmtId="166" fontId="45" fillId="0" borderId="0" xfId="1" applyFont="1" applyFill="1" applyBorder="1" applyAlignment="1" applyProtection="1">
      <protection hidden="1"/>
    </xf>
    <xf numFmtId="166" fontId="6" fillId="0" borderId="6" xfId="1" applyFont="1" applyFill="1" applyBorder="1" applyAlignment="1" applyProtection="1">
      <protection hidden="1"/>
    </xf>
    <xf numFmtId="166" fontId="36" fillId="0" borderId="7" xfId="0" applyNumberFormat="1" applyFont="1" applyFill="1" applyBorder="1" applyProtection="1">
      <protection hidden="1"/>
    </xf>
    <xf numFmtId="166" fontId="1" fillId="0" borderId="1" xfId="1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7" fillId="0" borderId="0" xfId="0" applyFont="1" applyFill="1" applyBorder="1"/>
    <xf numFmtId="167" fontId="33" fillId="0" borderId="0" xfId="1" applyNumberFormat="1" applyFont="1" applyFill="1" applyBorder="1" applyAlignment="1" applyProtection="1">
      <protection hidden="1"/>
    </xf>
    <xf numFmtId="10" fontId="33" fillId="0" borderId="0" xfId="5" applyNumberFormat="1" applyFont="1" applyFill="1" applyBorder="1" applyAlignment="1" applyProtection="1">
      <protection hidden="1"/>
    </xf>
    <xf numFmtId="167" fontId="1" fillId="8" borderId="0" xfId="1" applyNumberFormat="1" applyFont="1" applyFill="1" applyBorder="1" applyAlignment="1" applyProtection="1">
      <alignment horizontal="center"/>
    </xf>
    <xf numFmtId="0" fontId="1" fillId="8" borderId="0" xfId="0" applyFont="1" applyFill="1"/>
    <xf numFmtId="166" fontId="1" fillId="8" borderId="0" xfId="1" applyFont="1" applyFill="1" applyBorder="1" applyAlignment="1" applyProtection="1"/>
    <xf numFmtId="167" fontId="33" fillId="8" borderId="0" xfId="1" applyNumberFormat="1" applyFont="1" applyFill="1" applyBorder="1" applyAlignment="1" applyProtection="1">
      <alignment horizontal="center"/>
      <protection hidden="1"/>
    </xf>
    <xf numFmtId="0" fontId="33" fillId="8" borderId="0" xfId="0" applyFont="1" applyFill="1" applyProtection="1">
      <protection hidden="1"/>
    </xf>
    <xf numFmtId="166" fontId="33" fillId="8" borderId="0" xfId="1" applyFont="1" applyFill="1" applyBorder="1" applyAlignment="1" applyProtection="1">
      <protection hidden="1"/>
    </xf>
    <xf numFmtId="166" fontId="9" fillId="0" borderId="0" xfId="1" applyFont="1" applyFill="1" applyBorder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43" fillId="0" borderId="0" xfId="0" applyFont="1" applyAlignment="1" applyProtection="1">
      <protection hidden="1"/>
    </xf>
    <xf numFmtId="0" fontId="44" fillId="0" borderId="0" xfId="0" applyFont="1" applyAlignment="1" applyProtection="1">
      <protection hidden="1"/>
    </xf>
    <xf numFmtId="166" fontId="9" fillId="0" borderId="0" xfId="1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</cellXfs>
  <cellStyles count="6">
    <cellStyle name="Komma" xfId="1" builtinId="3"/>
    <cellStyle name="Procent" xfId="5" builtinId="5"/>
    <cellStyle name="Standaard" xfId="0" builtinId="0"/>
    <cellStyle name="Standaard_grootboek" xfId="2"/>
    <cellStyle name="Standaard_L &amp; P 2003" xfId="3"/>
    <cellStyle name="Valuta" xfId="4" builtinId="4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R1769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G12" sqref="G12"/>
    </sheetView>
  </sheetViews>
  <sheetFormatPr defaultColWidth="8.875" defaultRowHeight="15" x14ac:dyDescent="0.25"/>
  <cols>
    <col min="1" max="1" width="5.625" style="1" customWidth="1"/>
    <col min="2" max="2" width="4.25" style="2" customWidth="1"/>
    <col min="3" max="3" width="7.25" style="165" customWidth="1"/>
    <col min="4" max="4" width="20.625" style="35" customWidth="1"/>
    <col min="5" max="5" width="20.875" style="2" customWidth="1"/>
    <col min="6" max="6" width="13.125" style="51" customWidth="1"/>
    <col min="7" max="7" width="13.125" style="48" customWidth="1"/>
    <col min="8" max="8" width="10.625" style="33" customWidth="1"/>
    <col min="9" max="9" width="10.625" style="3" customWidth="1"/>
    <col min="10" max="10" width="10.625" style="33" customWidth="1"/>
    <col min="11" max="11" width="11.375" style="130" customWidth="1"/>
    <col min="12" max="12" width="27.75" style="75" customWidth="1"/>
    <col min="13" max="13" width="26.625" style="75" customWidth="1"/>
    <col min="14" max="44" width="8.875" style="44"/>
  </cols>
  <sheetData>
    <row r="1" spans="1:44" s="9" customFormat="1" x14ac:dyDescent="0.25">
      <c r="A1" s="57" t="s">
        <v>0</v>
      </c>
      <c r="C1" s="161">
        <f>grootboek!A1</f>
        <v>2012</v>
      </c>
      <c r="D1" s="37" t="str">
        <f>grootboek!$B$1</f>
        <v>Demo</v>
      </c>
      <c r="E1" s="23"/>
      <c r="F1" s="58" t="str">
        <f>VLOOKUP(grootboek!$E$1,grootboek!$A$16:$B$26,2,FALSE)</f>
        <v>Rabo r/c</v>
      </c>
      <c r="G1" s="48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0"/>
      <c r="L1" s="74"/>
      <c r="M1" s="74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s="9" customFormat="1" x14ac:dyDescent="0.25">
      <c r="A2" s="18"/>
      <c r="C2" s="161"/>
      <c r="D2" s="37"/>
      <c r="E2" s="149" t="s">
        <v>9</v>
      </c>
      <c r="F2" s="147">
        <v>1214.25</v>
      </c>
      <c r="G2" s="148">
        <v>824.65</v>
      </c>
      <c r="H2" s="13"/>
      <c r="I2" s="13"/>
      <c r="J2" s="13"/>
      <c r="K2" s="130"/>
      <c r="L2" s="74"/>
      <c r="M2" s="74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s="9" customFormat="1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0"/>
      <c r="L3" s="74"/>
      <c r="M3" s="7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s="9" customFormat="1" x14ac:dyDescent="0.25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31"/>
      <c r="L4" s="74"/>
      <c r="M4" s="74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9" customFormat="1" x14ac:dyDescent="0.25">
      <c r="A5" s="76"/>
      <c r="B5" s="77"/>
      <c r="C5" s="166">
        <v>7290</v>
      </c>
      <c r="D5" s="78" t="str">
        <f>IF(AND(C5&gt;999,C5&lt;1216),"FOUT  dit nummer niet gebruiken",IF(C5=0,"",VLOOKUP(C5,grootboek!$A$3:$B$87,2,FALSE)))</f>
        <v>Inkopen marge 19%</v>
      </c>
      <c r="E5" s="91"/>
      <c r="F5" s="79">
        <v>-119</v>
      </c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>
        <f>IF(F5+G5=0,"",IF(C5&lt;8000,F5+G5-I5,IF(C5&gt;8900,F5+G5-I5,F5+G5-H5)))</f>
        <v>-119</v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x14ac:dyDescent="0.25">
      <c r="A6" s="83"/>
      <c r="B6" s="77"/>
      <c r="C6" s="164">
        <v>8295</v>
      </c>
      <c r="D6" s="78" t="str">
        <f>IF(AND(C6&gt;999,C6&lt;1216),"FOUT  dit nummer niet gebruiken",IF(C6=0,"",VLOOKUP(C6,grootboek!$A$3:$B$87,2,FALSE)))</f>
        <v>Omzet marge 21%</v>
      </c>
      <c r="E6" s="91"/>
      <c r="F6" s="79">
        <v>605</v>
      </c>
      <c r="G6" s="80">
        <v>605</v>
      </c>
      <c r="H6" s="81">
        <f>IF(C6=8300,0,IF(C6&gt;8289,0,IF(C6&gt;8049,ROUND(((F6+G6)/(grootboek!C$97+100))*grootboek!C$97,2),IF(C6&gt;8029,ROUND(((F6+G6)/(grootboek!C$96+100))*grootboek!C$96,2),IF(C6&gt;7999,ROUND((F6+G6)/(grootboek!C$95+100)*grootboek!C$95,2),"")))))</f>
        <v>0</v>
      </c>
      <c r="I6" s="84"/>
      <c r="J6" s="158">
        <f t="shared" ref="J6:J14" si="1">IF(F6+G6=0,"",IF(C6&lt;8000,F6+G6-I6,IF(C6&gt;8900,F6+G6-I6,F6+G6-H6)))</f>
        <v>1210</v>
      </c>
      <c r="K6" s="159" t="str">
        <f t="shared" ref="K6:K14" si="2">IF(C6=0,"",IF(C6=7290,"",IF(C6=7295,"",IF(C6&gt;7999,"",IF(I6&lt;&gt;0,"","geen btw ?")))))</f>
        <v/>
      </c>
      <c r="L6" s="75" t="str">
        <f>IF(F6+G6&gt;0,"",IF(F6+G6&gt;J6,"btw bedrag negatief invullen"," "))</f>
        <v/>
      </c>
      <c r="M6" s="75" t="str">
        <f t="shared" ref="M6:M14" si="3">IF(F6+G6&lt;0.01,"",IF(F6+G6&lt;0,"",IF(F6+G6&lt;J6,"btw bedrag positief invullen","")))</f>
        <v/>
      </c>
    </row>
    <row r="7" spans="1:44" x14ac:dyDescent="0.25">
      <c r="A7" s="83"/>
      <c r="B7" s="77"/>
      <c r="C7" s="164">
        <v>8000</v>
      </c>
      <c r="D7" s="78" t="str">
        <f>IF(AND(C7&gt;999,C7&lt;1216),"FOUT  dit nummer niet gebruiken",IF(C7=0,"",VLOOKUP(C7,grootboek!$A$3:$B$87,2,FALSE)))</f>
        <v>Omzet hoog tarief    I   19%</v>
      </c>
      <c r="E7" s="91" t="s">
        <v>163</v>
      </c>
      <c r="F7" s="79">
        <v>595</v>
      </c>
      <c r="G7" s="80">
        <v>595</v>
      </c>
      <c r="H7" s="81">
        <f>IF(C7=8300,0,IF(C7&gt;8289,0,IF(C7&gt;8049,ROUND(((F7+G7)/(grootboek!C$97+100))*grootboek!C$97,2),IF(C7&gt;8029,ROUND(((F7+G7)/(grootboek!C$96+100))*grootboek!C$96,2),IF(C7&gt;7999,ROUND((F7+G7)/(grootboek!C$95+100)*grootboek!C$95,2),"")))))</f>
        <v>190</v>
      </c>
      <c r="I7" s="84"/>
      <c r="J7" s="158">
        <f t="shared" si="1"/>
        <v>1000</v>
      </c>
      <c r="K7" s="159" t="str">
        <f t="shared" si="2"/>
        <v/>
      </c>
      <c r="L7" s="75" t="str">
        <f t="shared" ref="L7:L14" si="4">IF(F7+G7&gt;0,"",IF(F7+G7&gt;J7,"btw bedrag negatief invullen"," "))</f>
        <v/>
      </c>
      <c r="M7" s="75" t="str">
        <f t="shared" si="3"/>
        <v/>
      </c>
    </row>
    <row r="8" spans="1:44" x14ac:dyDescent="0.25">
      <c r="A8" s="85"/>
      <c r="B8" s="77"/>
      <c r="C8" s="164">
        <v>8300</v>
      </c>
      <c r="D8" s="78" t="str">
        <f>IF(AND(C8&gt;999,C8&lt;1216),"FOUT  dit nummer niet gebruiken",IF(C8=0,"",VLOOKUP(C8,grootboek!$A$3:$B$87,2,FALSE)))</f>
        <v>Omzet 0%</v>
      </c>
      <c r="E8" s="91"/>
      <c r="F8" s="79">
        <v>500</v>
      </c>
      <c r="G8" s="80">
        <v>500</v>
      </c>
      <c r="H8" s="81">
        <f>IF(C8=8300,0,IF(C8&gt;8289,0,IF(C8&gt;8049,ROUND(((F8+G8)/(grootboek!C$97+100))*grootboek!C$97,2),IF(C8&gt;8029,ROUND(((F8+G8)/(grootboek!C$96+100))*grootboek!C$96,2),IF(C8&gt;7999,ROUND((F8+G8)/(grootboek!C$95+100)*grootboek!C$95,2),"")))))</f>
        <v>0</v>
      </c>
      <c r="I8" s="84"/>
      <c r="J8" s="158">
        <f t="shared" si="1"/>
        <v>1000</v>
      </c>
      <c r="K8" s="159" t="str">
        <f t="shared" si="2"/>
        <v/>
      </c>
      <c r="L8" s="75" t="str">
        <f t="shared" si="4"/>
        <v/>
      </c>
      <c r="M8" s="75" t="str">
        <f t="shared" si="3"/>
        <v/>
      </c>
    </row>
    <row r="9" spans="1:44" x14ac:dyDescent="0.25">
      <c r="A9" s="85"/>
      <c r="B9" s="77"/>
      <c r="C9" s="164">
        <v>4500</v>
      </c>
      <c r="D9" s="78" t="str">
        <f>IF(AND(C9&gt;999,C9&lt;1216),"FOUT  dit nummer niet gebruiken",IF(C9=0,"",VLOOKUP(C9,grootboek!$A$3:$B$87,2,FALSE)))</f>
        <v>Algemene kosten</v>
      </c>
      <c r="E9" s="110"/>
      <c r="F9" s="79">
        <v>-2500</v>
      </c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160">
        <v>-399.19</v>
      </c>
      <c r="J9" s="158">
        <f t="shared" si="1"/>
        <v>-2100.81</v>
      </c>
      <c r="K9" s="159" t="str">
        <f t="shared" si="2"/>
        <v/>
      </c>
      <c r="L9" s="75" t="str">
        <f t="shared" si="4"/>
        <v xml:space="preserve"> </v>
      </c>
      <c r="M9" s="75" t="str">
        <f t="shared" si="3"/>
        <v/>
      </c>
    </row>
    <row r="10" spans="1:44" x14ac:dyDescent="0.25">
      <c r="A10" s="83"/>
      <c r="B10" s="77"/>
      <c r="C10" s="164"/>
      <c r="D10" s="78" t="str">
        <f>IF(AND(C10&gt;999,C10&lt;1216),"FOUT  dit nummer niet gebruiken",IF(C10=0,"",VLOOKUP(C10,grootboek!$A$3:$B$87,2,FALSE)))</f>
        <v/>
      </c>
      <c r="E10" s="91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4"/>
      <c r="J10" s="158" t="str">
        <f t="shared" si="1"/>
        <v/>
      </c>
      <c r="K10" s="159" t="str">
        <f t="shared" si="2"/>
        <v/>
      </c>
      <c r="L10" s="75" t="str">
        <f t="shared" si="4"/>
        <v xml:space="preserve"> </v>
      </c>
      <c r="M10" s="75" t="str">
        <f t="shared" si="3"/>
        <v/>
      </c>
    </row>
    <row r="11" spans="1:44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91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4"/>
      <c r="J11" s="158" t="str">
        <f t="shared" si="1"/>
        <v/>
      </c>
      <c r="K11" s="159" t="str">
        <f t="shared" si="2"/>
        <v/>
      </c>
      <c r="L11" s="75" t="str">
        <f t="shared" si="4"/>
        <v xml:space="preserve"> </v>
      </c>
      <c r="M11" s="75" t="str">
        <f t="shared" si="3"/>
        <v/>
      </c>
    </row>
    <row r="12" spans="1:44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91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4"/>
      <c r="J12" s="158" t="str">
        <f t="shared" si="1"/>
        <v/>
      </c>
      <c r="K12" s="159" t="str">
        <f t="shared" si="2"/>
        <v/>
      </c>
      <c r="L12" s="75" t="str">
        <f t="shared" si="4"/>
        <v xml:space="preserve"> </v>
      </c>
      <c r="M12" s="75" t="str">
        <f t="shared" si="3"/>
        <v/>
      </c>
    </row>
    <row r="13" spans="1:44" x14ac:dyDescent="0.25">
      <c r="A13" s="83"/>
      <c r="B13" s="77"/>
      <c r="C13" s="164"/>
      <c r="D13" s="78" t="str">
        <f>IF(AND(C13&gt;999,C13&lt;1216),"FOUT  dit nummer niet gebruiken",IF(C13=0,"",VLOOKUP(C13,grootboek!$A$3:$B$87,2,FALSE)))</f>
        <v/>
      </c>
      <c r="E13" s="91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4"/>
      <c r="J13" s="158" t="str">
        <f t="shared" si="1"/>
        <v/>
      </c>
      <c r="K13" s="159" t="str">
        <f t="shared" si="2"/>
        <v/>
      </c>
      <c r="L13" s="75" t="str">
        <f t="shared" si="4"/>
        <v xml:space="preserve"> </v>
      </c>
      <c r="M13" s="75" t="str">
        <f t="shared" si="3"/>
        <v/>
      </c>
    </row>
    <row r="14" spans="1:44" x14ac:dyDescent="0.25">
      <c r="A14" s="83"/>
      <c r="B14" s="77"/>
      <c r="C14" s="164"/>
      <c r="D14" s="78" t="str">
        <f>IF(AND(C14&gt;999,C14&lt;1216),"FOUT  dit nummer niet gebruiken",IF(C14=0,"",VLOOKUP(C14,grootboek!$A$3:$B$87,2,FALSE)))</f>
        <v/>
      </c>
      <c r="E14" s="91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4"/>
      <c r="J14" s="158" t="str">
        <f t="shared" si="1"/>
        <v/>
      </c>
      <c r="K14" s="159" t="str">
        <f t="shared" si="2"/>
        <v/>
      </c>
      <c r="L14" s="75" t="str">
        <f t="shared" si="4"/>
        <v xml:space="preserve"> </v>
      </c>
      <c r="M14" s="75" t="str">
        <f t="shared" si="3"/>
        <v/>
      </c>
    </row>
    <row r="15" spans="1:44" s="10" customFormat="1" x14ac:dyDescent="0.25">
      <c r="A15" s="54"/>
      <c r="B15" s="9"/>
      <c r="C15" s="162"/>
      <c r="D15" s="35"/>
      <c r="E15" s="9"/>
      <c r="F15" s="55"/>
      <c r="G15" s="56"/>
      <c r="H15" s="86">
        <f>SUM(H5:H14)</f>
        <v>190</v>
      </c>
      <c r="I15" s="86">
        <f>SUM(I5:I14)</f>
        <v>-399.19</v>
      </c>
      <c r="J15" s="33"/>
      <c r="K15" s="130"/>
      <c r="L15" s="74"/>
      <c r="M15" s="7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10" customFormat="1" x14ac:dyDescent="0.25">
      <c r="A16" s="54"/>
      <c r="B16" s="9"/>
      <c r="C16" s="162"/>
      <c r="D16" s="35"/>
      <c r="E16" s="9"/>
      <c r="F16" s="55"/>
      <c r="G16" s="56"/>
      <c r="H16" s="33"/>
      <c r="I16" s="33"/>
      <c r="J16" s="33"/>
      <c r="K16" s="130"/>
      <c r="L16" s="74"/>
      <c r="M16" s="7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10" customFormat="1" x14ac:dyDescent="0.25">
      <c r="A17" s="54"/>
      <c r="B17" s="9"/>
      <c r="C17" s="162"/>
      <c r="D17" s="35"/>
      <c r="E17" s="9"/>
      <c r="F17" s="55"/>
      <c r="G17" s="56"/>
      <c r="H17" s="33"/>
      <c r="I17" s="33"/>
      <c r="J17" s="33"/>
      <c r="K17" s="130"/>
      <c r="L17" s="74"/>
      <c r="M17" s="7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10" customFormat="1" x14ac:dyDescent="0.25">
      <c r="A18" s="54"/>
      <c r="B18" s="9"/>
      <c r="C18" s="162"/>
      <c r="D18" s="35"/>
      <c r="E18" s="9"/>
      <c r="F18" s="55"/>
      <c r="G18" s="56"/>
      <c r="H18" s="33"/>
      <c r="I18" s="33"/>
      <c r="J18" s="33"/>
      <c r="K18" s="130"/>
      <c r="L18" s="74"/>
      <c r="M18" s="74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s="10" customFormat="1" x14ac:dyDescent="0.25">
      <c r="A19" s="54"/>
      <c r="B19" s="9"/>
      <c r="C19" s="162"/>
      <c r="D19" s="35"/>
      <c r="E19" s="9"/>
      <c r="F19" s="55"/>
      <c r="G19" s="56"/>
      <c r="H19" s="33"/>
      <c r="I19" s="33"/>
      <c r="J19" s="33"/>
      <c r="K19" s="130"/>
      <c r="L19" s="74"/>
      <c r="M19" s="7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s="10" customFormat="1" x14ac:dyDescent="0.25">
      <c r="A20" s="54"/>
      <c r="B20" s="9"/>
      <c r="C20" s="162"/>
      <c r="D20" s="35"/>
      <c r="E20" s="9"/>
      <c r="F20" s="55"/>
      <c r="G20" s="56"/>
      <c r="H20" s="33"/>
      <c r="I20" s="33"/>
      <c r="J20" s="33"/>
      <c r="K20" s="130"/>
      <c r="L20" s="74"/>
      <c r="M20" s="7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s="10" customFormat="1" x14ac:dyDescent="0.25">
      <c r="A21" s="54"/>
      <c r="B21" s="9"/>
      <c r="C21" s="162"/>
      <c r="D21" s="35"/>
      <c r="E21" s="9"/>
      <c r="F21" s="55"/>
      <c r="G21" s="56"/>
      <c r="H21" s="33"/>
      <c r="I21" s="33"/>
      <c r="J21" s="33"/>
      <c r="K21" s="130"/>
      <c r="L21" s="74"/>
      <c r="M21" s="7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s="10" customFormat="1" x14ac:dyDescent="0.25">
      <c r="A22" s="54"/>
      <c r="B22" s="9"/>
      <c r="C22" s="162"/>
      <c r="D22" s="35"/>
      <c r="E22" s="9"/>
      <c r="F22" s="55"/>
      <c r="G22" s="56"/>
      <c r="H22" s="33"/>
      <c r="I22" s="33"/>
      <c r="J22" s="33"/>
      <c r="K22" s="130"/>
      <c r="L22" s="74"/>
      <c r="M22" s="7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s="10" customFormat="1" x14ac:dyDescent="0.25">
      <c r="A23" s="54"/>
      <c r="B23" s="9"/>
      <c r="C23" s="162"/>
      <c r="D23" s="35"/>
      <c r="E23" s="9"/>
      <c r="F23" s="55"/>
      <c r="G23" s="56"/>
      <c r="H23" s="33"/>
      <c r="I23" s="33"/>
      <c r="J23" s="33"/>
      <c r="K23" s="130"/>
      <c r="L23" s="74"/>
      <c r="M23" s="7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s="10" customFormat="1" x14ac:dyDescent="0.25">
      <c r="A24" s="54"/>
      <c r="B24" s="9"/>
      <c r="C24" s="162"/>
      <c r="D24" s="35"/>
      <c r="E24" s="9"/>
      <c r="F24" s="55"/>
      <c r="G24" s="56"/>
      <c r="H24" s="33"/>
      <c r="I24" s="33"/>
      <c r="J24" s="33"/>
      <c r="K24" s="130"/>
      <c r="L24" s="74"/>
      <c r="M24" s="7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s="10" customFormat="1" x14ac:dyDescent="0.25">
      <c r="A25" s="54"/>
      <c r="B25" s="9"/>
      <c r="C25" s="162"/>
      <c r="D25" s="35"/>
      <c r="E25" s="9"/>
      <c r="F25" s="55"/>
      <c r="G25" s="56"/>
      <c r="H25" s="33"/>
      <c r="I25" s="33"/>
      <c r="J25" s="33"/>
      <c r="K25" s="130"/>
      <c r="L25" s="74"/>
      <c r="M25" s="7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s="10" customFormat="1" x14ac:dyDescent="0.25">
      <c r="A26" s="54"/>
      <c r="B26" s="9"/>
      <c r="C26" s="162"/>
      <c r="D26" s="35"/>
      <c r="E26" s="9"/>
      <c r="F26" s="55"/>
      <c r="G26" s="56"/>
      <c r="H26" s="33"/>
      <c r="I26" s="33"/>
      <c r="J26" s="33"/>
      <c r="K26" s="130"/>
      <c r="L26" s="74"/>
      <c r="M26" s="7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s="10" customFormat="1" x14ac:dyDescent="0.25">
      <c r="A27" s="54"/>
      <c r="B27" s="9"/>
      <c r="C27" s="162"/>
      <c r="D27" s="35"/>
      <c r="E27" s="9"/>
      <c r="F27" s="55"/>
      <c r="G27" s="56"/>
      <c r="H27" s="33"/>
      <c r="I27" s="33"/>
      <c r="J27" s="33"/>
      <c r="K27" s="130"/>
      <c r="L27" s="74"/>
      <c r="M27" s="7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s="10" customFormat="1" x14ac:dyDescent="0.25">
      <c r="A28" s="54"/>
      <c r="B28" s="9"/>
      <c r="C28" s="162"/>
      <c r="D28" s="35"/>
      <c r="E28" s="9"/>
      <c r="F28" s="55"/>
      <c r="G28" s="56"/>
      <c r="H28" s="33"/>
      <c r="I28" s="33"/>
      <c r="J28" s="33"/>
      <c r="K28" s="130"/>
      <c r="L28" s="74"/>
      <c r="M28" s="7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s="10" customFormat="1" x14ac:dyDescent="0.25">
      <c r="A29" s="54"/>
      <c r="B29" s="9"/>
      <c r="C29" s="162"/>
      <c r="D29" s="35"/>
      <c r="E29" s="9"/>
      <c r="F29" s="55"/>
      <c r="G29" s="56"/>
      <c r="H29" s="33"/>
      <c r="I29" s="33"/>
      <c r="J29" s="33"/>
      <c r="K29" s="130"/>
      <c r="L29" s="74"/>
      <c r="M29" s="74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s="10" customFormat="1" x14ac:dyDescent="0.25">
      <c r="A30" s="54"/>
      <c r="B30" s="9"/>
      <c r="C30" s="162"/>
      <c r="D30" s="35"/>
      <c r="E30" s="9"/>
      <c r="F30" s="55"/>
      <c r="G30" s="56"/>
      <c r="H30" s="33"/>
      <c r="I30" s="33"/>
      <c r="J30" s="33"/>
      <c r="K30" s="130"/>
      <c r="L30" s="74"/>
      <c r="M30" s="7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0" customFormat="1" x14ac:dyDescent="0.25">
      <c r="A31" s="54"/>
      <c r="B31" s="9"/>
      <c r="C31" s="162"/>
      <c r="D31" s="35"/>
      <c r="E31" s="9"/>
      <c r="F31" s="55"/>
      <c r="G31" s="56"/>
      <c r="H31" s="33"/>
      <c r="I31" s="33"/>
      <c r="J31" s="33"/>
      <c r="K31" s="130"/>
      <c r="L31" s="74"/>
      <c r="M31" s="7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0" customFormat="1" x14ac:dyDescent="0.25">
      <c r="A32" s="54"/>
      <c r="B32" s="9"/>
      <c r="C32" s="162"/>
      <c r="D32" s="35"/>
      <c r="E32" s="9"/>
      <c r="F32" s="55"/>
      <c r="G32" s="56"/>
      <c r="H32" s="33"/>
      <c r="I32" s="33"/>
      <c r="J32" s="33"/>
      <c r="K32" s="130"/>
      <c r="L32" s="74"/>
      <c r="M32" s="7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0" customFormat="1" x14ac:dyDescent="0.25">
      <c r="A33" s="54"/>
      <c r="B33" s="9"/>
      <c r="C33" s="162"/>
      <c r="D33" s="35"/>
      <c r="E33" s="9"/>
      <c r="F33" s="55"/>
      <c r="G33" s="56"/>
      <c r="H33" s="33"/>
      <c r="I33" s="33"/>
      <c r="J33" s="33"/>
      <c r="K33" s="130"/>
      <c r="L33" s="74"/>
      <c r="M33" s="74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0" customFormat="1" x14ac:dyDescent="0.25">
      <c r="A34" s="54"/>
      <c r="B34" s="9"/>
      <c r="C34" s="162"/>
      <c r="D34" s="35"/>
      <c r="E34" s="9"/>
      <c r="F34" s="55"/>
      <c r="G34" s="56"/>
      <c r="H34" s="33"/>
      <c r="I34" s="33"/>
      <c r="J34" s="33"/>
      <c r="K34" s="130"/>
      <c r="L34" s="74"/>
      <c r="M34" s="74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0" customFormat="1" x14ac:dyDescent="0.25">
      <c r="A35" s="54"/>
      <c r="B35" s="9"/>
      <c r="C35" s="162"/>
      <c r="D35" s="35"/>
      <c r="E35" s="9"/>
      <c r="F35" s="55"/>
      <c r="G35" s="56"/>
      <c r="H35" s="33"/>
      <c r="I35" s="33"/>
      <c r="J35" s="33"/>
      <c r="K35" s="130"/>
      <c r="L35" s="74"/>
      <c r="M35" s="74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0" customFormat="1" x14ac:dyDescent="0.25">
      <c r="A36" s="54"/>
      <c r="B36" s="9"/>
      <c r="C36" s="162"/>
      <c r="D36" s="35"/>
      <c r="E36" s="9"/>
      <c r="F36" s="55"/>
      <c r="G36" s="56"/>
      <c r="H36" s="33"/>
      <c r="I36" s="33"/>
      <c r="J36" s="33"/>
      <c r="K36" s="130"/>
      <c r="L36" s="74"/>
      <c r="M36" s="74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0" customFormat="1" x14ac:dyDescent="0.25">
      <c r="A37" s="54"/>
      <c r="B37" s="9"/>
      <c r="C37" s="162"/>
      <c r="D37" s="35"/>
      <c r="E37" s="9"/>
      <c r="F37" s="55"/>
      <c r="G37" s="56"/>
      <c r="H37" s="33"/>
      <c r="I37" s="33"/>
      <c r="J37" s="33"/>
      <c r="K37" s="130"/>
      <c r="L37" s="74"/>
      <c r="M37" s="74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0" customFormat="1" x14ac:dyDescent="0.25">
      <c r="A38" s="54"/>
      <c r="B38" s="9"/>
      <c r="C38" s="162"/>
      <c r="D38" s="35"/>
      <c r="E38" s="9"/>
      <c r="F38" s="55"/>
      <c r="G38" s="56"/>
      <c r="H38" s="33"/>
      <c r="I38" s="33"/>
      <c r="J38" s="33"/>
      <c r="K38" s="130"/>
      <c r="L38" s="74"/>
      <c r="M38" s="74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0" customFormat="1" x14ac:dyDescent="0.25">
      <c r="A39" s="54"/>
      <c r="B39" s="9"/>
      <c r="C39" s="162"/>
      <c r="D39" s="35"/>
      <c r="E39" s="9"/>
      <c r="F39" s="55"/>
      <c r="G39" s="56"/>
      <c r="H39" s="33"/>
      <c r="I39" s="33"/>
      <c r="J39" s="33"/>
      <c r="K39" s="130"/>
      <c r="L39" s="74"/>
      <c r="M39" s="74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0" customFormat="1" x14ac:dyDescent="0.25">
      <c r="A40" s="54"/>
      <c r="B40" s="9"/>
      <c r="C40" s="162"/>
      <c r="D40" s="35"/>
      <c r="E40" s="9"/>
      <c r="F40" s="55"/>
      <c r="G40" s="56"/>
      <c r="H40" s="33"/>
      <c r="I40" s="33"/>
      <c r="J40" s="33"/>
      <c r="K40" s="130"/>
      <c r="L40" s="74"/>
      <c r="M40" s="74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0" customFormat="1" x14ac:dyDescent="0.25">
      <c r="A41" s="54"/>
      <c r="B41" s="9"/>
      <c r="C41" s="162"/>
      <c r="D41" s="35"/>
      <c r="E41" s="9"/>
      <c r="F41" s="55"/>
      <c r="G41" s="56"/>
      <c r="H41" s="33"/>
      <c r="I41" s="33"/>
      <c r="J41" s="33"/>
      <c r="K41" s="130"/>
      <c r="L41" s="74"/>
      <c r="M41" s="74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0" customFormat="1" x14ac:dyDescent="0.25">
      <c r="A42" s="54"/>
      <c r="B42" s="9"/>
      <c r="C42" s="162"/>
      <c r="D42" s="35"/>
      <c r="E42" s="9"/>
      <c r="F42" s="55"/>
      <c r="G42" s="56"/>
      <c r="H42" s="33"/>
      <c r="I42" s="33"/>
      <c r="J42" s="33"/>
      <c r="K42" s="130"/>
      <c r="L42" s="74"/>
      <c r="M42" s="74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0" customFormat="1" x14ac:dyDescent="0.25">
      <c r="A43" s="54"/>
      <c r="B43" s="9"/>
      <c r="C43" s="162"/>
      <c r="D43" s="35"/>
      <c r="E43" s="9"/>
      <c r="F43" s="55"/>
      <c r="G43" s="56"/>
      <c r="H43" s="33"/>
      <c r="I43" s="33"/>
      <c r="J43" s="33"/>
      <c r="K43" s="130"/>
      <c r="L43" s="74"/>
      <c r="M43" s="74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0" customFormat="1" x14ac:dyDescent="0.25">
      <c r="A44" s="54"/>
      <c r="B44" s="9"/>
      <c r="C44" s="162"/>
      <c r="D44" s="35"/>
      <c r="E44" s="9"/>
      <c r="F44" s="55"/>
      <c r="G44" s="56"/>
      <c r="H44" s="33"/>
      <c r="I44" s="33"/>
      <c r="J44" s="33"/>
      <c r="K44" s="130"/>
      <c r="L44" s="74"/>
      <c r="M44" s="74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0" customFormat="1" x14ac:dyDescent="0.25">
      <c r="A45" s="54"/>
      <c r="B45" s="9"/>
      <c r="C45" s="162"/>
      <c r="D45" s="35"/>
      <c r="E45" s="9"/>
      <c r="F45" s="55"/>
      <c r="G45" s="56"/>
      <c r="H45" s="33"/>
      <c r="I45" s="33"/>
      <c r="J45" s="33"/>
      <c r="K45" s="130"/>
      <c r="L45" s="74"/>
      <c r="M45" s="74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0" customFormat="1" x14ac:dyDescent="0.25">
      <c r="A46" s="54"/>
      <c r="B46" s="9"/>
      <c r="C46" s="162"/>
      <c r="D46" s="35"/>
      <c r="E46" s="9"/>
      <c r="F46" s="55"/>
      <c r="G46" s="56"/>
      <c r="H46" s="33"/>
      <c r="I46" s="33"/>
      <c r="J46" s="33"/>
      <c r="K46" s="130"/>
      <c r="L46" s="74"/>
      <c r="M46" s="74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0" customFormat="1" x14ac:dyDescent="0.25">
      <c r="A47" s="54"/>
      <c r="B47" s="9"/>
      <c r="C47" s="162"/>
      <c r="D47" s="35"/>
      <c r="E47" s="9"/>
      <c r="F47" s="55"/>
      <c r="G47" s="56"/>
      <c r="H47" s="33"/>
      <c r="I47" s="33"/>
      <c r="J47" s="33"/>
      <c r="K47" s="130"/>
      <c r="L47" s="74"/>
      <c r="M47" s="74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0" customFormat="1" x14ac:dyDescent="0.25">
      <c r="A48" s="54"/>
      <c r="B48" s="9"/>
      <c r="C48" s="162"/>
      <c r="D48" s="35"/>
      <c r="E48" s="9"/>
      <c r="F48" s="55"/>
      <c r="G48" s="56"/>
      <c r="H48" s="33"/>
      <c r="I48" s="33"/>
      <c r="J48" s="33"/>
      <c r="K48" s="130"/>
      <c r="L48" s="74"/>
      <c r="M48" s="74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0" customFormat="1" x14ac:dyDescent="0.25">
      <c r="A49" s="54"/>
      <c r="B49" s="9"/>
      <c r="C49" s="162"/>
      <c r="D49" s="35"/>
      <c r="E49" s="9"/>
      <c r="F49" s="55"/>
      <c r="G49" s="56"/>
      <c r="H49" s="33"/>
      <c r="I49" s="33"/>
      <c r="J49" s="33"/>
      <c r="K49" s="130"/>
      <c r="L49" s="74"/>
      <c r="M49" s="74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0" customFormat="1" x14ac:dyDescent="0.25">
      <c r="A50" s="54"/>
      <c r="B50" s="9"/>
      <c r="C50" s="162"/>
      <c r="D50" s="35"/>
      <c r="E50" s="9"/>
      <c r="F50" s="55"/>
      <c r="G50" s="56"/>
      <c r="H50" s="33"/>
      <c r="I50" s="33"/>
      <c r="J50" s="33"/>
      <c r="K50" s="130"/>
      <c r="L50" s="74"/>
      <c r="M50" s="74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0" customFormat="1" x14ac:dyDescent="0.25">
      <c r="A51" s="54"/>
      <c r="B51" s="9"/>
      <c r="C51" s="162"/>
      <c r="D51" s="35"/>
      <c r="E51" s="9"/>
      <c r="F51" s="55"/>
      <c r="G51" s="56"/>
      <c r="H51" s="33"/>
      <c r="I51" s="33"/>
      <c r="J51" s="33"/>
      <c r="K51" s="130"/>
      <c r="L51" s="74"/>
      <c r="M51" s="74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0" customFormat="1" x14ac:dyDescent="0.25">
      <c r="A52" s="54"/>
      <c r="B52" s="9"/>
      <c r="C52" s="162"/>
      <c r="D52" s="35"/>
      <c r="E52" s="9"/>
      <c r="F52" s="55"/>
      <c r="G52" s="56"/>
      <c r="H52" s="33"/>
      <c r="I52" s="33"/>
      <c r="J52" s="33"/>
      <c r="K52" s="130"/>
      <c r="L52" s="74"/>
      <c r="M52" s="74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0" customFormat="1" x14ac:dyDescent="0.25">
      <c r="A53" s="54"/>
      <c r="B53" s="9"/>
      <c r="C53" s="162"/>
      <c r="D53" s="35"/>
      <c r="E53" s="9"/>
      <c r="F53" s="55"/>
      <c r="G53" s="56"/>
      <c r="H53" s="33"/>
      <c r="I53" s="33"/>
      <c r="J53" s="33"/>
      <c r="K53" s="130"/>
      <c r="L53" s="74"/>
      <c r="M53" s="74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0" customFormat="1" x14ac:dyDescent="0.25">
      <c r="A54" s="54"/>
      <c r="B54" s="9"/>
      <c r="C54" s="162"/>
      <c r="D54" s="35"/>
      <c r="E54" s="9"/>
      <c r="F54" s="55"/>
      <c r="G54" s="56"/>
      <c r="H54" s="33"/>
      <c r="I54" s="33"/>
      <c r="J54" s="33"/>
      <c r="K54" s="130"/>
      <c r="L54" s="74"/>
      <c r="M54" s="74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0" customFormat="1" x14ac:dyDescent="0.25">
      <c r="A55" s="54"/>
      <c r="B55" s="9"/>
      <c r="C55" s="162"/>
      <c r="D55" s="35"/>
      <c r="E55" s="9"/>
      <c r="F55" s="55"/>
      <c r="G55" s="56"/>
      <c r="H55" s="33"/>
      <c r="I55" s="33"/>
      <c r="J55" s="33"/>
      <c r="K55" s="130"/>
      <c r="L55" s="74"/>
      <c r="M55" s="74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0" customFormat="1" x14ac:dyDescent="0.25">
      <c r="A56" s="54"/>
      <c r="B56" s="9"/>
      <c r="C56" s="162"/>
      <c r="D56" s="35"/>
      <c r="E56" s="9"/>
      <c r="F56" s="55"/>
      <c r="G56" s="56"/>
      <c r="H56" s="33"/>
      <c r="I56" s="33"/>
      <c r="J56" s="33"/>
      <c r="K56" s="130"/>
      <c r="L56" s="74"/>
      <c r="M56" s="74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10" customFormat="1" x14ac:dyDescent="0.25">
      <c r="A57" s="54"/>
      <c r="B57" s="9"/>
      <c r="C57" s="162"/>
      <c r="D57" s="35"/>
      <c r="E57" s="9"/>
      <c r="F57" s="55"/>
      <c r="G57" s="56"/>
      <c r="H57" s="33"/>
      <c r="I57" s="33"/>
      <c r="J57" s="33"/>
      <c r="K57" s="130"/>
      <c r="L57" s="74"/>
      <c r="M57" s="74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s="10" customFormat="1" x14ac:dyDescent="0.25">
      <c r="A58" s="54"/>
      <c r="B58" s="9"/>
      <c r="C58" s="162"/>
      <c r="D58" s="35"/>
      <c r="E58" s="9"/>
      <c r="F58" s="55"/>
      <c r="G58" s="56"/>
      <c r="H58" s="33"/>
      <c r="I58" s="33"/>
      <c r="J58" s="33"/>
      <c r="K58" s="130"/>
      <c r="L58" s="74"/>
      <c r="M58" s="74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s="10" customFormat="1" x14ac:dyDescent="0.25">
      <c r="A59" s="54"/>
      <c r="B59" s="9"/>
      <c r="C59" s="162"/>
      <c r="D59" s="35"/>
      <c r="E59" s="9"/>
      <c r="F59" s="55"/>
      <c r="G59" s="56"/>
      <c r="H59" s="33"/>
      <c r="I59" s="33"/>
      <c r="J59" s="33"/>
      <c r="K59" s="130"/>
      <c r="L59" s="74"/>
      <c r="M59" s="74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s="10" customFormat="1" x14ac:dyDescent="0.25">
      <c r="A60" s="54"/>
      <c r="B60" s="9"/>
      <c r="C60" s="162"/>
      <c r="D60" s="35"/>
      <c r="E60" s="9"/>
      <c r="F60" s="55"/>
      <c r="G60" s="56"/>
      <c r="H60" s="33"/>
      <c r="I60" s="33"/>
      <c r="J60" s="33"/>
      <c r="K60" s="130"/>
      <c r="L60" s="74"/>
      <c r="M60" s="74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s="10" customFormat="1" x14ac:dyDescent="0.25">
      <c r="A61" s="54"/>
      <c r="B61" s="9"/>
      <c r="C61" s="162"/>
      <c r="D61" s="35"/>
      <c r="E61" s="9"/>
      <c r="F61" s="55"/>
      <c r="G61" s="56"/>
      <c r="H61" s="33"/>
      <c r="I61" s="33"/>
      <c r="J61" s="33"/>
      <c r="K61" s="130"/>
      <c r="L61" s="74"/>
      <c r="M61" s="74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s="10" customFormat="1" x14ac:dyDescent="0.25">
      <c r="A62" s="54"/>
      <c r="B62" s="9"/>
      <c r="C62" s="162"/>
      <c r="D62" s="35"/>
      <c r="E62" s="9"/>
      <c r="F62" s="55"/>
      <c r="G62" s="56"/>
      <c r="H62" s="33"/>
      <c r="I62" s="33"/>
      <c r="J62" s="33"/>
      <c r="K62" s="130"/>
      <c r="L62" s="74"/>
      <c r="M62" s="74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s="10" customFormat="1" x14ac:dyDescent="0.25">
      <c r="A63" s="54"/>
      <c r="B63" s="9"/>
      <c r="C63" s="162"/>
      <c r="D63" s="35"/>
      <c r="E63" s="9"/>
      <c r="F63" s="55"/>
      <c r="G63" s="56"/>
      <c r="H63" s="33"/>
      <c r="I63" s="33"/>
      <c r="J63" s="33"/>
      <c r="K63" s="130"/>
      <c r="L63" s="74"/>
      <c r="M63" s="74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s="10" customFormat="1" x14ac:dyDescent="0.25">
      <c r="A64" s="54"/>
      <c r="B64" s="9"/>
      <c r="C64" s="162"/>
      <c r="D64" s="35"/>
      <c r="E64" s="9"/>
      <c r="F64" s="55"/>
      <c r="G64" s="56"/>
      <c r="H64" s="33"/>
      <c r="I64" s="33"/>
      <c r="J64" s="33"/>
      <c r="K64" s="130"/>
      <c r="L64" s="74"/>
      <c r="M64" s="74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s="10" customFormat="1" x14ac:dyDescent="0.25">
      <c r="A65" s="54"/>
      <c r="B65" s="9"/>
      <c r="C65" s="162"/>
      <c r="D65" s="35"/>
      <c r="E65" s="9"/>
      <c r="F65" s="55"/>
      <c r="G65" s="56"/>
      <c r="H65" s="33"/>
      <c r="I65" s="33"/>
      <c r="J65" s="33"/>
      <c r="K65" s="130"/>
      <c r="L65" s="74"/>
      <c r="M65" s="74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s="10" customFormat="1" x14ac:dyDescent="0.25">
      <c r="A66" s="54"/>
      <c r="B66" s="9"/>
      <c r="C66" s="162"/>
      <c r="D66" s="35"/>
      <c r="E66" s="9"/>
      <c r="F66" s="55"/>
      <c r="G66" s="56"/>
      <c r="H66" s="33"/>
      <c r="I66" s="33"/>
      <c r="J66" s="33"/>
      <c r="K66" s="130"/>
      <c r="L66" s="74"/>
      <c r="M66" s="74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s="10" customFormat="1" x14ac:dyDescent="0.25">
      <c r="A67" s="54"/>
      <c r="B67" s="9"/>
      <c r="C67" s="162"/>
      <c r="D67" s="35"/>
      <c r="E67" s="9"/>
      <c r="F67" s="55"/>
      <c r="G67" s="56"/>
      <c r="H67" s="33"/>
      <c r="I67" s="33"/>
      <c r="J67" s="33"/>
      <c r="K67" s="130"/>
      <c r="L67" s="74"/>
      <c r="M67" s="74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s="10" customFormat="1" x14ac:dyDescent="0.25">
      <c r="A68" s="54"/>
      <c r="B68" s="9"/>
      <c r="C68" s="162"/>
      <c r="D68" s="35"/>
      <c r="E68" s="9"/>
      <c r="F68" s="55"/>
      <c r="G68" s="56"/>
      <c r="H68" s="33"/>
      <c r="I68" s="33"/>
      <c r="J68" s="33"/>
      <c r="K68" s="130"/>
      <c r="L68" s="74"/>
      <c r="M68" s="74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s="10" customFormat="1" x14ac:dyDescent="0.25">
      <c r="A69" s="54"/>
      <c r="B69" s="9"/>
      <c r="C69" s="162"/>
      <c r="D69" s="35"/>
      <c r="E69" s="9"/>
      <c r="F69" s="55"/>
      <c r="G69" s="56"/>
      <c r="H69" s="33"/>
      <c r="I69" s="33"/>
      <c r="J69" s="33"/>
      <c r="K69" s="130"/>
      <c r="L69" s="74"/>
      <c r="M69" s="74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s="10" customFormat="1" x14ac:dyDescent="0.25">
      <c r="A70" s="54"/>
      <c r="B70" s="9"/>
      <c r="C70" s="162"/>
      <c r="D70" s="35"/>
      <c r="E70" s="9"/>
      <c r="F70" s="55"/>
      <c r="G70" s="56"/>
      <c r="H70" s="33"/>
      <c r="I70" s="33"/>
      <c r="J70" s="33"/>
      <c r="K70" s="130"/>
      <c r="L70" s="74"/>
      <c r="M70" s="74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s="10" customFormat="1" x14ac:dyDescent="0.25">
      <c r="A71" s="54"/>
      <c r="B71" s="9"/>
      <c r="C71" s="162"/>
      <c r="D71" s="35"/>
      <c r="E71" s="9"/>
      <c r="F71" s="55"/>
      <c r="G71" s="56"/>
      <c r="H71" s="33"/>
      <c r="I71" s="33"/>
      <c r="J71" s="33"/>
      <c r="K71" s="130"/>
      <c r="L71" s="74"/>
      <c r="M71" s="74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s="10" customFormat="1" x14ac:dyDescent="0.25">
      <c r="A72" s="54"/>
      <c r="B72" s="9"/>
      <c r="C72" s="162"/>
      <c r="D72" s="35"/>
      <c r="E72" s="9"/>
      <c r="F72" s="55"/>
      <c r="G72" s="56"/>
      <c r="H72" s="33"/>
      <c r="I72" s="33"/>
      <c r="J72" s="33"/>
      <c r="K72" s="130"/>
      <c r="L72" s="74"/>
      <c r="M72" s="74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s="10" customFormat="1" x14ac:dyDescent="0.25">
      <c r="A73" s="54"/>
      <c r="B73" s="9"/>
      <c r="C73" s="162"/>
      <c r="D73" s="35"/>
      <c r="E73" s="9"/>
      <c r="F73" s="55"/>
      <c r="G73" s="56"/>
      <c r="H73" s="33"/>
      <c r="I73" s="33"/>
      <c r="J73" s="33"/>
      <c r="K73" s="130"/>
      <c r="L73" s="74"/>
      <c r="M73" s="74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s="10" customFormat="1" x14ac:dyDescent="0.25">
      <c r="A74" s="54"/>
      <c r="B74" s="9"/>
      <c r="C74" s="162"/>
      <c r="D74" s="35"/>
      <c r="E74" s="9"/>
      <c r="F74" s="55"/>
      <c r="G74" s="56"/>
      <c r="H74" s="33"/>
      <c r="I74" s="33"/>
      <c r="J74" s="33"/>
      <c r="K74" s="130"/>
      <c r="L74" s="74"/>
      <c r="M74" s="74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s="10" customFormat="1" x14ac:dyDescent="0.25">
      <c r="A75" s="54"/>
      <c r="B75" s="9"/>
      <c r="C75" s="162"/>
      <c r="D75" s="35"/>
      <c r="E75" s="9"/>
      <c r="F75" s="55"/>
      <c r="G75" s="56"/>
      <c r="H75" s="33"/>
      <c r="I75" s="33"/>
      <c r="J75" s="33"/>
      <c r="K75" s="130"/>
      <c r="L75" s="74"/>
      <c r="M75" s="74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s="10" customFormat="1" x14ac:dyDescent="0.25">
      <c r="A76" s="54"/>
      <c r="B76" s="9"/>
      <c r="C76" s="162"/>
      <c r="D76" s="35"/>
      <c r="E76" s="9"/>
      <c r="F76" s="55"/>
      <c r="G76" s="56"/>
      <c r="H76" s="33"/>
      <c r="I76" s="33"/>
      <c r="J76" s="33"/>
      <c r="K76" s="130"/>
      <c r="L76" s="74"/>
      <c r="M76" s="74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s="10" customFormat="1" x14ac:dyDescent="0.25">
      <c r="A77" s="54"/>
      <c r="B77" s="9"/>
      <c r="C77" s="162"/>
      <c r="D77" s="35"/>
      <c r="E77" s="9"/>
      <c r="F77" s="55"/>
      <c r="G77" s="56"/>
      <c r="H77" s="33"/>
      <c r="I77" s="33"/>
      <c r="J77" s="33"/>
      <c r="K77" s="130"/>
      <c r="L77" s="74"/>
      <c r="M77" s="74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s="10" customFormat="1" x14ac:dyDescent="0.25">
      <c r="A78" s="54"/>
      <c r="B78" s="9"/>
      <c r="C78" s="162"/>
      <c r="D78" s="35"/>
      <c r="E78" s="9"/>
      <c r="F78" s="55"/>
      <c r="G78" s="56"/>
      <c r="H78" s="33"/>
      <c r="I78" s="33"/>
      <c r="J78" s="33"/>
      <c r="K78" s="130"/>
      <c r="L78" s="74"/>
      <c r="M78" s="74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s="10" customFormat="1" x14ac:dyDescent="0.25">
      <c r="A79" s="54"/>
      <c r="B79" s="9"/>
      <c r="C79" s="162"/>
      <c r="D79" s="35"/>
      <c r="E79" s="9"/>
      <c r="F79" s="55"/>
      <c r="G79" s="56"/>
      <c r="H79" s="33"/>
      <c r="I79" s="33"/>
      <c r="J79" s="33"/>
      <c r="K79" s="130"/>
      <c r="L79" s="74"/>
      <c r="M79" s="74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s="10" customFormat="1" x14ac:dyDescent="0.25">
      <c r="A80" s="54"/>
      <c r="B80" s="9"/>
      <c r="C80" s="162"/>
      <c r="D80" s="35"/>
      <c r="E80" s="9"/>
      <c r="F80" s="55"/>
      <c r="G80" s="56"/>
      <c r="H80" s="33"/>
      <c r="I80" s="33"/>
      <c r="J80" s="33"/>
      <c r="K80" s="130"/>
      <c r="L80" s="74"/>
      <c r="M80" s="74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s="10" customFormat="1" x14ac:dyDescent="0.25">
      <c r="A81" s="54"/>
      <c r="B81" s="9"/>
      <c r="C81" s="162"/>
      <c r="D81" s="35"/>
      <c r="E81" s="9"/>
      <c r="F81" s="55"/>
      <c r="G81" s="56"/>
      <c r="H81" s="33"/>
      <c r="I81" s="33"/>
      <c r="J81" s="33"/>
      <c r="K81" s="130"/>
      <c r="L81" s="74"/>
      <c r="M81" s="74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s="10" customFormat="1" x14ac:dyDescent="0.25">
      <c r="A82" s="54"/>
      <c r="B82" s="9"/>
      <c r="C82" s="162"/>
      <c r="D82" s="35"/>
      <c r="E82" s="9"/>
      <c r="F82" s="55"/>
      <c r="G82" s="56"/>
      <c r="H82" s="33"/>
      <c r="I82" s="33"/>
      <c r="J82" s="33"/>
      <c r="K82" s="130"/>
      <c r="L82" s="74"/>
      <c r="M82" s="74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s="10" customFormat="1" x14ac:dyDescent="0.25">
      <c r="A83" s="54"/>
      <c r="B83" s="9"/>
      <c r="C83" s="162"/>
      <c r="D83" s="35"/>
      <c r="E83" s="9"/>
      <c r="F83" s="55"/>
      <c r="G83" s="56"/>
      <c r="H83" s="33"/>
      <c r="I83" s="33"/>
      <c r="J83" s="33"/>
      <c r="K83" s="130"/>
      <c r="L83" s="74"/>
      <c r="M83" s="74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10" customFormat="1" x14ac:dyDescent="0.25">
      <c r="A84" s="54"/>
      <c r="B84" s="9"/>
      <c r="C84" s="162"/>
      <c r="D84" s="35"/>
      <c r="E84" s="9"/>
      <c r="F84" s="55"/>
      <c r="G84" s="56"/>
      <c r="H84" s="33"/>
      <c r="I84" s="33"/>
      <c r="J84" s="33"/>
      <c r="K84" s="130"/>
      <c r="L84" s="74"/>
      <c r="M84" s="74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s="10" customFormat="1" x14ac:dyDescent="0.25">
      <c r="A85" s="54"/>
      <c r="B85" s="9"/>
      <c r="C85" s="162"/>
      <c r="D85" s="35"/>
      <c r="E85" s="9"/>
      <c r="F85" s="55"/>
      <c r="G85" s="56"/>
      <c r="H85" s="33"/>
      <c r="I85" s="33"/>
      <c r="J85" s="33"/>
      <c r="K85" s="130"/>
      <c r="L85" s="74"/>
      <c r="M85" s="74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s="10" customFormat="1" x14ac:dyDescent="0.25">
      <c r="A86" s="54"/>
      <c r="B86" s="9"/>
      <c r="C86" s="162"/>
      <c r="D86" s="35"/>
      <c r="E86" s="9"/>
      <c r="F86" s="55"/>
      <c r="G86" s="56"/>
      <c r="H86" s="33"/>
      <c r="I86" s="33"/>
      <c r="J86" s="33"/>
      <c r="K86" s="130"/>
      <c r="L86" s="74"/>
      <c r="M86" s="74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s="10" customFormat="1" x14ac:dyDescent="0.25">
      <c r="A87" s="54"/>
      <c r="B87" s="9"/>
      <c r="C87" s="162"/>
      <c r="D87" s="35"/>
      <c r="E87" s="9"/>
      <c r="F87" s="55"/>
      <c r="G87" s="56"/>
      <c r="H87" s="33"/>
      <c r="I87" s="33"/>
      <c r="J87" s="33"/>
      <c r="K87" s="130"/>
      <c r="L87" s="74"/>
      <c r="M87" s="74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s="10" customFormat="1" x14ac:dyDescent="0.25">
      <c r="A88" s="54"/>
      <c r="B88" s="9"/>
      <c r="C88" s="162"/>
      <c r="D88" s="35"/>
      <c r="E88" s="9"/>
      <c r="F88" s="55"/>
      <c r="G88" s="56"/>
      <c r="H88" s="33"/>
      <c r="I88" s="33"/>
      <c r="J88" s="33"/>
      <c r="K88" s="130"/>
      <c r="L88" s="74"/>
      <c r="M88" s="74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s="10" customFormat="1" x14ac:dyDescent="0.25">
      <c r="A89" s="54"/>
      <c r="B89" s="9"/>
      <c r="C89" s="162"/>
      <c r="D89" s="35"/>
      <c r="E89" s="9"/>
      <c r="F89" s="55"/>
      <c r="G89" s="56"/>
      <c r="H89" s="33"/>
      <c r="I89" s="33"/>
      <c r="J89" s="33"/>
      <c r="K89" s="130"/>
      <c r="L89" s="74"/>
      <c r="M89" s="74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s="10" customFormat="1" x14ac:dyDescent="0.25">
      <c r="A90" s="54"/>
      <c r="B90" s="9"/>
      <c r="C90" s="162"/>
      <c r="D90" s="35"/>
      <c r="E90" s="9"/>
      <c r="F90" s="55"/>
      <c r="G90" s="56"/>
      <c r="H90" s="33"/>
      <c r="I90" s="33"/>
      <c r="J90" s="33"/>
      <c r="K90" s="130"/>
      <c r="L90" s="74"/>
      <c r="M90" s="74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s="10" customFormat="1" x14ac:dyDescent="0.25">
      <c r="A91" s="54"/>
      <c r="B91" s="9"/>
      <c r="C91" s="162"/>
      <c r="D91" s="35"/>
      <c r="E91" s="9"/>
      <c r="F91" s="55"/>
      <c r="G91" s="56"/>
      <c r="H91" s="33"/>
      <c r="I91" s="33"/>
      <c r="J91" s="33"/>
      <c r="K91" s="130"/>
      <c r="L91" s="74"/>
      <c r="M91" s="74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s="10" customFormat="1" x14ac:dyDescent="0.25">
      <c r="A92" s="54"/>
      <c r="B92" s="9"/>
      <c r="C92" s="162"/>
      <c r="D92" s="35"/>
      <c r="E92" s="9"/>
      <c r="F92" s="55"/>
      <c r="G92" s="56"/>
      <c r="H92" s="33"/>
      <c r="I92" s="33"/>
      <c r="J92" s="33"/>
      <c r="K92" s="130"/>
      <c r="L92" s="74"/>
      <c r="M92" s="74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s="10" customFormat="1" x14ac:dyDescent="0.25">
      <c r="A93" s="54"/>
      <c r="B93" s="9"/>
      <c r="C93" s="162"/>
      <c r="D93" s="35"/>
      <c r="E93" s="9"/>
      <c r="F93" s="55"/>
      <c r="G93" s="56"/>
      <c r="H93" s="33"/>
      <c r="I93" s="33"/>
      <c r="J93" s="33"/>
      <c r="K93" s="130"/>
      <c r="L93" s="74"/>
      <c r="M93" s="74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s="10" customFormat="1" x14ac:dyDescent="0.25">
      <c r="A94" s="54"/>
      <c r="B94" s="9"/>
      <c r="C94" s="162"/>
      <c r="D94" s="35"/>
      <c r="E94" s="9"/>
      <c r="F94" s="55"/>
      <c r="G94" s="56"/>
      <c r="H94" s="33"/>
      <c r="I94" s="33"/>
      <c r="J94" s="33"/>
      <c r="K94" s="130"/>
      <c r="L94" s="74"/>
      <c r="M94" s="7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s="10" customFormat="1" x14ac:dyDescent="0.25">
      <c r="A95" s="54"/>
      <c r="B95" s="9"/>
      <c r="C95" s="162"/>
      <c r="D95" s="35"/>
      <c r="E95" s="9"/>
      <c r="F95" s="55"/>
      <c r="G95" s="56"/>
      <c r="H95" s="33"/>
      <c r="I95" s="33"/>
      <c r="J95" s="33"/>
      <c r="K95" s="130"/>
      <c r="L95" s="74"/>
      <c r="M95" s="74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s="10" customFormat="1" x14ac:dyDescent="0.25">
      <c r="A96" s="54"/>
      <c r="B96" s="9"/>
      <c r="C96" s="162"/>
      <c r="D96" s="35"/>
      <c r="E96" s="9"/>
      <c r="F96" s="55"/>
      <c r="G96" s="56"/>
      <c r="H96" s="33"/>
      <c r="I96" s="33"/>
      <c r="J96" s="33"/>
      <c r="K96" s="130"/>
      <c r="L96" s="74"/>
      <c r="M96" s="74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s="10" customFormat="1" x14ac:dyDescent="0.25">
      <c r="A97" s="54"/>
      <c r="B97" s="9"/>
      <c r="C97" s="162"/>
      <c r="D97" s="35"/>
      <c r="E97" s="9"/>
      <c r="F97" s="55"/>
      <c r="G97" s="56"/>
      <c r="H97" s="33"/>
      <c r="I97" s="33"/>
      <c r="J97" s="33"/>
      <c r="K97" s="130"/>
      <c r="L97" s="74"/>
      <c r="M97" s="74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s="10" customFormat="1" x14ac:dyDescent="0.25">
      <c r="A98" s="54"/>
      <c r="B98" s="9"/>
      <c r="C98" s="162"/>
      <c r="D98" s="35"/>
      <c r="E98" s="9"/>
      <c r="F98" s="55"/>
      <c r="G98" s="56"/>
      <c r="H98" s="33"/>
      <c r="I98" s="33"/>
      <c r="J98" s="33"/>
      <c r="K98" s="130"/>
      <c r="L98" s="74"/>
      <c r="M98" s="74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s="10" customFormat="1" x14ac:dyDescent="0.25">
      <c r="A99" s="54"/>
      <c r="B99" s="9"/>
      <c r="C99" s="162"/>
      <c r="D99" s="35"/>
      <c r="E99" s="9"/>
      <c r="F99" s="55"/>
      <c r="G99" s="56"/>
      <c r="H99" s="33"/>
      <c r="I99" s="33"/>
      <c r="J99" s="33"/>
      <c r="K99" s="130"/>
      <c r="L99" s="74"/>
      <c r="M99" s="74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s="10" customFormat="1" x14ac:dyDescent="0.25">
      <c r="A100" s="54"/>
      <c r="B100" s="9"/>
      <c r="C100" s="162"/>
      <c r="D100" s="35"/>
      <c r="E100" s="9"/>
      <c r="F100" s="55"/>
      <c r="G100" s="56"/>
      <c r="H100" s="33"/>
      <c r="I100" s="33"/>
      <c r="J100" s="33"/>
      <c r="K100" s="130"/>
      <c r="L100" s="74"/>
      <c r="M100" s="74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s="10" customFormat="1" x14ac:dyDescent="0.25">
      <c r="A101" s="54"/>
      <c r="B101" s="9"/>
      <c r="C101" s="162"/>
      <c r="D101" s="35"/>
      <c r="E101" s="9"/>
      <c r="F101" s="55"/>
      <c r="G101" s="56"/>
      <c r="H101" s="33"/>
      <c r="I101" s="33"/>
      <c r="J101" s="33"/>
      <c r="K101" s="130"/>
      <c r="L101" s="74"/>
      <c r="M101" s="74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s="10" customFormat="1" x14ac:dyDescent="0.25">
      <c r="A102" s="54"/>
      <c r="B102" s="9"/>
      <c r="C102" s="162"/>
      <c r="D102" s="35"/>
      <c r="E102" s="9"/>
      <c r="F102" s="55"/>
      <c r="G102" s="56"/>
      <c r="H102" s="33"/>
      <c r="I102" s="33"/>
      <c r="J102" s="33"/>
      <c r="K102" s="130"/>
      <c r="L102" s="74"/>
      <c r="M102" s="74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s="10" customFormat="1" x14ac:dyDescent="0.25">
      <c r="A103" s="54"/>
      <c r="B103" s="9"/>
      <c r="C103" s="162"/>
      <c r="D103" s="35"/>
      <c r="E103" s="9"/>
      <c r="F103" s="55"/>
      <c r="G103" s="56"/>
      <c r="H103" s="33"/>
      <c r="I103" s="33"/>
      <c r="J103" s="33"/>
      <c r="K103" s="130"/>
      <c r="L103" s="74"/>
      <c r="M103" s="74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s="10" customFormat="1" x14ac:dyDescent="0.25">
      <c r="A104" s="54"/>
      <c r="B104" s="9"/>
      <c r="C104" s="162"/>
      <c r="D104" s="35"/>
      <c r="E104" s="9"/>
      <c r="F104" s="55"/>
      <c r="G104" s="56"/>
      <c r="H104" s="33"/>
      <c r="I104" s="33"/>
      <c r="J104" s="33"/>
      <c r="K104" s="130"/>
      <c r="L104" s="74"/>
      <c r="M104" s="74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s="10" customFormat="1" x14ac:dyDescent="0.25">
      <c r="A105" s="54"/>
      <c r="B105" s="9"/>
      <c r="C105" s="162"/>
      <c r="D105" s="35"/>
      <c r="E105" s="9"/>
      <c r="F105" s="55"/>
      <c r="G105" s="56"/>
      <c r="H105" s="33"/>
      <c r="I105" s="33"/>
      <c r="J105" s="33"/>
      <c r="K105" s="130"/>
      <c r="L105" s="74"/>
      <c r="M105" s="74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5">
      <c r="F106" s="52"/>
      <c r="G106" s="53"/>
    </row>
    <row r="107" spans="1:44" x14ac:dyDescent="0.25">
      <c r="F107" s="52"/>
      <c r="G107" s="53"/>
    </row>
    <row r="108" spans="1:44" x14ac:dyDescent="0.25">
      <c r="F108" s="52"/>
      <c r="G108" s="53"/>
    </row>
    <row r="109" spans="1:44" x14ac:dyDescent="0.25">
      <c r="F109" s="52"/>
      <c r="G109" s="53"/>
    </row>
    <row r="110" spans="1:44" x14ac:dyDescent="0.25">
      <c r="F110" s="52"/>
      <c r="G110" s="53"/>
    </row>
    <row r="111" spans="1:44" x14ac:dyDescent="0.25">
      <c r="F111" s="52"/>
      <c r="G111" s="53"/>
    </row>
    <row r="112" spans="1:44" x14ac:dyDescent="0.25">
      <c r="F112" s="52"/>
      <c r="G112" s="53"/>
    </row>
    <row r="113" spans="6:7" x14ac:dyDescent="0.25">
      <c r="F113" s="52"/>
      <c r="G113" s="53"/>
    </row>
    <row r="114" spans="6:7" x14ac:dyDescent="0.25">
      <c r="F114" s="52"/>
      <c r="G114" s="53"/>
    </row>
    <row r="115" spans="6:7" x14ac:dyDescent="0.25">
      <c r="F115" s="52"/>
      <c r="G115" s="53"/>
    </row>
    <row r="116" spans="6:7" x14ac:dyDescent="0.25">
      <c r="F116" s="52"/>
      <c r="G116" s="53"/>
    </row>
    <row r="117" spans="6:7" x14ac:dyDescent="0.25">
      <c r="F117" s="52"/>
      <c r="G117" s="53"/>
    </row>
    <row r="118" spans="6:7" x14ac:dyDescent="0.25">
      <c r="F118" s="52"/>
      <c r="G118" s="53"/>
    </row>
    <row r="119" spans="6:7" x14ac:dyDescent="0.25">
      <c r="F119" s="52"/>
      <c r="G119" s="53"/>
    </row>
    <row r="120" spans="6:7" x14ac:dyDescent="0.25">
      <c r="F120" s="52"/>
      <c r="G120" s="53"/>
    </row>
    <row r="121" spans="6:7" x14ac:dyDescent="0.25">
      <c r="F121" s="52"/>
      <c r="G121" s="53"/>
    </row>
    <row r="122" spans="6:7" x14ac:dyDescent="0.25">
      <c r="F122" s="52"/>
      <c r="G122" s="53"/>
    </row>
    <row r="123" spans="6:7" x14ac:dyDescent="0.25">
      <c r="F123" s="52"/>
      <c r="G123" s="53"/>
    </row>
    <row r="124" spans="6:7" x14ac:dyDescent="0.25">
      <c r="F124" s="52"/>
      <c r="G124" s="53"/>
    </row>
    <row r="125" spans="6:7" x14ac:dyDescent="0.25">
      <c r="F125" s="52"/>
      <c r="G125" s="53"/>
    </row>
    <row r="126" spans="6:7" x14ac:dyDescent="0.25">
      <c r="F126" s="52"/>
      <c r="G126" s="53"/>
    </row>
    <row r="127" spans="6:7" x14ac:dyDescent="0.25">
      <c r="F127" s="52"/>
      <c r="G127" s="53"/>
    </row>
    <row r="128" spans="6:7" x14ac:dyDescent="0.25">
      <c r="F128" s="52"/>
      <c r="G128" s="53"/>
    </row>
    <row r="129" spans="6:7" x14ac:dyDescent="0.25">
      <c r="F129" s="52"/>
      <c r="G129" s="53"/>
    </row>
    <row r="130" spans="6:7" x14ac:dyDescent="0.25">
      <c r="F130" s="52"/>
      <c r="G130" s="53"/>
    </row>
    <row r="131" spans="6:7" x14ac:dyDescent="0.25">
      <c r="F131" s="52"/>
      <c r="G131" s="53"/>
    </row>
    <row r="132" spans="6:7" x14ac:dyDescent="0.25">
      <c r="F132" s="52"/>
      <c r="G132" s="53"/>
    </row>
    <row r="133" spans="6:7" x14ac:dyDescent="0.25">
      <c r="F133" s="52"/>
      <c r="G133" s="53"/>
    </row>
    <row r="134" spans="6:7" x14ac:dyDescent="0.25">
      <c r="F134" s="52"/>
      <c r="G134" s="53"/>
    </row>
    <row r="135" spans="6:7" x14ac:dyDescent="0.25">
      <c r="F135" s="52"/>
      <c r="G135" s="53"/>
    </row>
    <row r="136" spans="6:7" x14ac:dyDescent="0.25">
      <c r="F136" s="52"/>
      <c r="G136" s="53"/>
    </row>
    <row r="137" spans="6:7" x14ac:dyDescent="0.25">
      <c r="F137" s="52"/>
      <c r="G137" s="53"/>
    </row>
    <row r="138" spans="6:7" x14ac:dyDescent="0.25">
      <c r="F138" s="52"/>
      <c r="G138" s="53"/>
    </row>
    <row r="139" spans="6:7" x14ac:dyDescent="0.25">
      <c r="F139" s="52"/>
      <c r="G139" s="53"/>
    </row>
    <row r="140" spans="6:7" x14ac:dyDescent="0.25">
      <c r="F140" s="52"/>
      <c r="G140" s="53"/>
    </row>
    <row r="141" spans="6:7" x14ac:dyDescent="0.25">
      <c r="F141" s="52"/>
      <c r="G141" s="53"/>
    </row>
    <row r="142" spans="6:7" x14ac:dyDescent="0.25">
      <c r="F142" s="52"/>
      <c r="G142" s="53"/>
    </row>
    <row r="143" spans="6:7" x14ac:dyDescent="0.25">
      <c r="F143" s="52"/>
      <c r="G143" s="53"/>
    </row>
    <row r="144" spans="6:7" x14ac:dyDescent="0.25">
      <c r="F144" s="52"/>
      <c r="G144" s="53"/>
    </row>
    <row r="145" spans="6:7" x14ac:dyDescent="0.25">
      <c r="F145" s="52"/>
      <c r="G145" s="53"/>
    </row>
    <row r="146" spans="6:7" x14ac:dyDescent="0.25">
      <c r="F146" s="52"/>
      <c r="G146" s="53"/>
    </row>
    <row r="147" spans="6:7" x14ac:dyDescent="0.25">
      <c r="F147" s="52"/>
      <c r="G147" s="53"/>
    </row>
    <row r="148" spans="6:7" x14ac:dyDescent="0.25">
      <c r="F148" s="52"/>
      <c r="G148" s="53"/>
    </row>
    <row r="149" spans="6:7" x14ac:dyDescent="0.25">
      <c r="F149" s="52"/>
      <c r="G149" s="53"/>
    </row>
    <row r="150" spans="6:7" x14ac:dyDescent="0.25">
      <c r="F150" s="52"/>
      <c r="G150" s="53"/>
    </row>
    <row r="151" spans="6:7" x14ac:dyDescent="0.25">
      <c r="F151" s="52"/>
      <c r="G151" s="53"/>
    </row>
    <row r="152" spans="6:7" x14ac:dyDescent="0.25">
      <c r="F152" s="52"/>
      <c r="G152" s="53"/>
    </row>
    <row r="153" spans="6:7" x14ac:dyDescent="0.25">
      <c r="F153" s="52"/>
      <c r="G153" s="53"/>
    </row>
    <row r="154" spans="6:7" x14ac:dyDescent="0.25">
      <c r="F154" s="52"/>
      <c r="G154" s="53"/>
    </row>
    <row r="155" spans="6:7" x14ac:dyDescent="0.25">
      <c r="F155" s="52"/>
      <c r="G155" s="53"/>
    </row>
    <row r="156" spans="6:7" x14ac:dyDescent="0.25">
      <c r="F156" s="52"/>
      <c r="G156" s="53"/>
    </row>
    <row r="157" spans="6:7" x14ac:dyDescent="0.25">
      <c r="F157" s="52"/>
      <c r="G157" s="53"/>
    </row>
    <row r="158" spans="6:7" x14ac:dyDescent="0.25">
      <c r="F158" s="52"/>
      <c r="G158" s="53"/>
    </row>
    <row r="159" spans="6:7" x14ac:dyDescent="0.25">
      <c r="F159" s="52"/>
      <c r="G159" s="53"/>
    </row>
    <row r="160" spans="6:7" x14ac:dyDescent="0.25">
      <c r="F160" s="52"/>
      <c r="G160" s="53"/>
    </row>
    <row r="161" spans="6:7" x14ac:dyDescent="0.25">
      <c r="F161" s="52"/>
      <c r="G161" s="53"/>
    </row>
    <row r="162" spans="6:7" x14ac:dyDescent="0.25">
      <c r="F162" s="52"/>
      <c r="G162" s="53"/>
    </row>
    <row r="163" spans="6:7" x14ac:dyDescent="0.25">
      <c r="F163" s="52"/>
      <c r="G163" s="53"/>
    </row>
    <row r="164" spans="6:7" x14ac:dyDescent="0.25">
      <c r="F164" s="52"/>
      <c r="G164" s="53"/>
    </row>
    <row r="165" spans="6:7" x14ac:dyDescent="0.25">
      <c r="F165" s="52"/>
      <c r="G165" s="53"/>
    </row>
    <row r="166" spans="6:7" x14ac:dyDescent="0.25">
      <c r="F166" s="52"/>
      <c r="G166" s="53"/>
    </row>
    <row r="167" spans="6:7" x14ac:dyDescent="0.25">
      <c r="F167" s="52"/>
      <c r="G167" s="53"/>
    </row>
    <row r="168" spans="6:7" x14ac:dyDescent="0.25">
      <c r="F168" s="52"/>
      <c r="G168" s="53"/>
    </row>
    <row r="169" spans="6:7" x14ac:dyDescent="0.25">
      <c r="F169" s="52"/>
      <c r="G169" s="53"/>
    </row>
    <row r="170" spans="6:7" x14ac:dyDescent="0.25">
      <c r="F170" s="52"/>
      <c r="G170" s="53"/>
    </row>
    <row r="171" spans="6:7" x14ac:dyDescent="0.25">
      <c r="F171" s="52"/>
      <c r="G171" s="53"/>
    </row>
    <row r="172" spans="6:7" x14ac:dyDescent="0.25">
      <c r="F172" s="52"/>
      <c r="G172" s="53"/>
    </row>
    <row r="173" spans="6:7" x14ac:dyDescent="0.25">
      <c r="F173" s="52"/>
      <c r="G173" s="53"/>
    </row>
    <row r="174" spans="6:7" x14ac:dyDescent="0.25">
      <c r="F174" s="52"/>
      <c r="G174" s="53"/>
    </row>
    <row r="175" spans="6:7" x14ac:dyDescent="0.25">
      <c r="F175" s="52"/>
      <c r="G175" s="53"/>
    </row>
    <row r="176" spans="6:7" x14ac:dyDescent="0.25">
      <c r="F176" s="52"/>
      <c r="G176" s="53"/>
    </row>
    <row r="177" spans="6:7" x14ac:dyDescent="0.25">
      <c r="F177" s="52"/>
      <c r="G177" s="53"/>
    </row>
    <row r="178" spans="6:7" x14ac:dyDescent="0.25">
      <c r="F178" s="52"/>
      <c r="G178" s="53"/>
    </row>
    <row r="179" spans="6:7" x14ac:dyDescent="0.25">
      <c r="F179" s="52"/>
      <c r="G179" s="53"/>
    </row>
    <row r="180" spans="6:7" x14ac:dyDescent="0.25">
      <c r="F180" s="52"/>
      <c r="G180" s="53"/>
    </row>
    <row r="181" spans="6:7" x14ac:dyDescent="0.25">
      <c r="F181" s="52"/>
      <c r="G181" s="53"/>
    </row>
    <row r="182" spans="6:7" x14ac:dyDescent="0.25">
      <c r="F182" s="52"/>
      <c r="G182" s="53"/>
    </row>
    <row r="183" spans="6:7" x14ac:dyDescent="0.25">
      <c r="F183" s="52"/>
      <c r="G183" s="53"/>
    </row>
    <row r="184" spans="6:7" x14ac:dyDescent="0.25">
      <c r="F184" s="52"/>
      <c r="G184" s="53"/>
    </row>
    <row r="185" spans="6:7" x14ac:dyDescent="0.25">
      <c r="F185" s="52"/>
      <c r="G185" s="53"/>
    </row>
    <row r="186" spans="6:7" x14ac:dyDescent="0.25">
      <c r="F186" s="52"/>
      <c r="G186" s="53"/>
    </row>
    <row r="187" spans="6:7" x14ac:dyDescent="0.25">
      <c r="F187" s="52"/>
      <c r="G187" s="53"/>
    </row>
    <row r="188" spans="6:7" x14ac:dyDescent="0.25">
      <c r="F188" s="52"/>
      <c r="G188" s="53"/>
    </row>
    <row r="189" spans="6:7" x14ac:dyDescent="0.25">
      <c r="F189" s="52"/>
      <c r="G189" s="53"/>
    </row>
    <row r="190" spans="6:7" x14ac:dyDescent="0.25">
      <c r="F190" s="52"/>
      <c r="G190" s="53"/>
    </row>
    <row r="191" spans="6:7" x14ac:dyDescent="0.25">
      <c r="F191" s="52"/>
      <c r="G191" s="53"/>
    </row>
    <row r="192" spans="6:7" x14ac:dyDescent="0.25">
      <c r="F192" s="52"/>
      <c r="G192" s="53"/>
    </row>
    <row r="193" spans="6:7" x14ac:dyDescent="0.25">
      <c r="F193" s="52"/>
      <c r="G193" s="53"/>
    </row>
    <row r="194" spans="6:7" x14ac:dyDescent="0.25">
      <c r="F194" s="52"/>
      <c r="G194" s="53"/>
    </row>
    <row r="195" spans="6:7" x14ac:dyDescent="0.25">
      <c r="F195" s="52"/>
      <c r="G195" s="53"/>
    </row>
    <row r="196" spans="6:7" x14ac:dyDescent="0.25">
      <c r="F196" s="52"/>
      <c r="G196" s="53"/>
    </row>
    <row r="197" spans="6:7" x14ac:dyDescent="0.25">
      <c r="F197" s="52"/>
      <c r="G197" s="53"/>
    </row>
    <row r="198" spans="6:7" x14ac:dyDescent="0.25">
      <c r="F198" s="52"/>
      <c r="G198" s="53"/>
    </row>
    <row r="199" spans="6:7" x14ac:dyDescent="0.25">
      <c r="F199" s="52"/>
      <c r="G199" s="53"/>
    </row>
    <row r="200" spans="6:7" x14ac:dyDescent="0.25">
      <c r="F200" s="52"/>
      <c r="G200" s="53"/>
    </row>
    <row r="201" spans="6:7" x14ac:dyDescent="0.25">
      <c r="F201" s="52"/>
      <c r="G201" s="53"/>
    </row>
    <row r="202" spans="6:7" x14ac:dyDescent="0.25">
      <c r="F202" s="52"/>
      <c r="G202" s="53"/>
    </row>
    <row r="203" spans="6:7" x14ac:dyDescent="0.25">
      <c r="F203" s="52"/>
      <c r="G203" s="53"/>
    </row>
    <row r="204" spans="6:7" x14ac:dyDescent="0.25">
      <c r="F204" s="52"/>
      <c r="G204" s="53"/>
    </row>
    <row r="205" spans="6:7" x14ac:dyDescent="0.25">
      <c r="F205" s="52"/>
      <c r="G205" s="53"/>
    </row>
    <row r="206" spans="6:7" x14ac:dyDescent="0.25">
      <c r="F206" s="52"/>
      <c r="G206" s="53"/>
    </row>
    <row r="207" spans="6:7" x14ac:dyDescent="0.25">
      <c r="F207" s="52"/>
      <c r="G207" s="53"/>
    </row>
    <row r="208" spans="6:7" x14ac:dyDescent="0.25">
      <c r="F208" s="52"/>
      <c r="G208" s="53"/>
    </row>
    <row r="209" spans="6:7" x14ac:dyDescent="0.25">
      <c r="F209" s="52"/>
      <c r="G209" s="53"/>
    </row>
    <row r="210" spans="6:7" x14ac:dyDescent="0.25">
      <c r="F210" s="52"/>
      <c r="G210" s="53"/>
    </row>
    <row r="211" spans="6:7" x14ac:dyDescent="0.25">
      <c r="F211" s="52"/>
      <c r="G211" s="53"/>
    </row>
    <row r="212" spans="6:7" x14ac:dyDescent="0.25">
      <c r="F212" s="52"/>
      <c r="G212" s="53"/>
    </row>
    <row r="213" spans="6:7" x14ac:dyDescent="0.25">
      <c r="F213" s="52"/>
      <c r="G213" s="53"/>
    </row>
    <row r="214" spans="6:7" x14ac:dyDescent="0.25">
      <c r="F214" s="52"/>
      <c r="G214" s="53"/>
    </row>
    <row r="215" spans="6:7" x14ac:dyDescent="0.25">
      <c r="F215" s="52"/>
      <c r="G215" s="53"/>
    </row>
    <row r="216" spans="6:7" x14ac:dyDescent="0.25">
      <c r="F216" s="52"/>
      <c r="G216" s="53"/>
    </row>
    <row r="217" spans="6:7" x14ac:dyDescent="0.25">
      <c r="F217" s="52"/>
      <c r="G217" s="53"/>
    </row>
    <row r="218" spans="6:7" x14ac:dyDescent="0.25">
      <c r="F218" s="52"/>
      <c r="G218" s="53"/>
    </row>
    <row r="219" spans="6:7" x14ac:dyDescent="0.25">
      <c r="F219" s="52"/>
      <c r="G219" s="53"/>
    </row>
    <row r="220" spans="6:7" x14ac:dyDescent="0.25">
      <c r="F220" s="52"/>
      <c r="G220" s="53"/>
    </row>
    <row r="221" spans="6:7" x14ac:dyDescent="0.25">
      <c r="F221" s="52"/>
      <c r="G221" s="53"/>
    </row>
    <row r="222" spans="6:7" x14ac:dyDescent="0.25">
      <c r="F222" s="52"/>
      <c r="G222" s="53"/>
    </row>
    <row r="223" spans="6:7" x14ac:dyDescent="0.25">
      <c r="F223" s="52"/>
      <c r="G223" s="53"/>
    </row>
    <row r="224" spans="6:7" x14ac:dyDescent="0.25">
      <c r="F224" s="52"/>
      <c r="G224" s="53"/>
    </row>
    <row r="225" spans="6:7" x14ac:dyDescent="0.25">
      <c r="F225" s="52"/>
      <c r="G225" s="53"/>
    </row>
    <row r="226" spans="6:7" x14ac:dyDescent="0.25">
      <c r="F226" s="52"/>
      <c r="G226" s="53"/>
    </row>
    <row r="227" spans="6:7" x14ac:dyDescent="0.25">
      <c r="F227" s="52"/>
      <c r="G227" s="53"/>
    </row>
    <row r="228" spans="6:7" x14ac:dyDescent="0.25">
      <c r="F228" s="52"/>
      <c r="G228" s="53"/>
    </row>
    <row r="229" spans="6:7" x14ac:dyDescent="0.25">
      <c r="F229" s="52"/>
      <c r="G229" s="53"/>
    </row>
    <row r="230" spans="6:7" x14ac:dyDescent="0.25">
      <c r="F230" s="52"/>
      <c r="G230" s="53"/>
    </row>
    <row r="231" spans="6:7" x14ac:dyDescent="0.25">
      <c r="F231" s="52"/>
      <c r="G231" s="53"/>
    </row>
    <row r="232" spans="6:7" x14ac:dyDescent="0.25">
      <c r="F232" s="52"/>
      <c r="G232" s="53"/>
    </row>
    <row r="233" spans="6:7" x14ac:dyDescent="0.25">
      <c r="F233" s="52"/>
      <c r="G233" s="53"/>
    </row>
    <row r="234" spans="6:7" x14ac:dyDescent="0.25">
      <c r="F234" s="52"/>
      <c r="G234" s="53"/>
    </row>
    <row r="235" spans="6:7" x14ac:dyDescent="0.25">
      <c r="F235" s="52"/>
      <c r="G235" s="53"/>
    </row>
    <row r="236" spans="6:7" x14ac:dyDescent="0.25">
      <c r="F236" s="52"/>
      <c r="G236" s="53"/>
    </row>
    <row r="237" spans="6:7" x14ac:dyDescent="0.25">
      <c r="F237" s="52"/>
      <c r="G237" s="53"/>
    </row>
    <row r="238" spans="6:7" x14ac:dyDescent="0.25">
      <c r="F238" s="52"/>
      <c r="G238" s="53"/>
    </row>
    <row r="239" spans="6:7" x14ac:dyDescent="0.25">
      <c r="F239" s="52"/>
      <c r="G239" s="53"/>
    </row>
    <row r="240" spans="6:7" x14ac:dyDescent="0.25">
      <c r="F240" s="52"/>
      <c r="G240" s="53"/>
    </row>
    <row r="241" spans="6:7" x14ac:dyDescent="0.25">
      <c r="F241" s="52"/>
      <c r="G241" s="53"/>
    </row>
    <row r="242" spans="6:7" x14ac:dyDescent="0.25">
      <c r="F242" s="52"/>
      <c r="G242" s="53"/>
    </row>
    <row r="243" spans="6:7" x14ac:dyDescent="0.25">
      <c r="F243" s="52"/>
      <c r="G243" s="53"/>
    </row>
    <row r="244" spans="6:7" x14ac:dyDescent="0.25">
      <c r="F244" s="52"/>
      <c r="G244" s="53"/>
    </row>
    <row r="245" spans="6:7" x14ac:dyDescent="0.25">
      <c r="F245" s="52"/>
      <c r="G245" s="53"/>
    </row>
    <row r="246" spans="6:7" x14ac:dyDescent="0.25">
      <c r="F246" s="52"/>
      <c r="G246" s="53"/>
    </row>
    <row r="247" spans="6:7" x14ac:dyDescent="0.25">
      <c r="F247" s="52"/>
      <c r="G247" s="53"/>
    </row>
    <row r="248" spans="6:7" x14ac:dyDescent="0.25">
      <c r="F248" s="52"/>
      <c r="G248" s="53"/>
    </row>
    <row r="249" spans="6:7" x14ac:dyDescent="0.25">
      <c r="F249" s="52"/>
      <c r="G249" s="53"/>
    </row>
    <row r="250" spans="6:7" x14ac:dyDescent="0.25">
      <c r="F250" s="52"/>
      <c r="G250" s="53"/>
    </row>
    <row r="251" spans="6:7" x14ac:dyDescent="0.25">
      <c r="F251" s="52"/>
      <c r="G251" s="53"/>
    </row>
    <row r="252" spans="6:7" x14ac:dyDescent="0.25">
      <c r="F252" s="52"/>
      <c r="G252" s="53"/>
    </row>
    <row r="253" spans="6:7" x14ac:dyDescent="0.25">
      <c r="F253" s="52"/>
      <c r="G253" s="53"/>
    </row>
    <row r="254" spans="6:7" x14ac:dyDescent="0.25">
      <c r="F254" s="52"/>
      <c r="G254" s="53"/>
    </row>
    <row r="255" spans="6:7" x14ac:dyDescent="0.25">
      <c r="F255" s="52"/>
      <c r="G255" s="53"/>
    </row>
    <row r="256" spans="6:7" x14ac:dyDescent="0.25">
      <c r="F256" s="52"/>
      <c r="G256" s="53"/>
    </row>
    <row r="257" spans="6:7" x14ac:dyDescent="0.25">
      <c r="F257" s="52"/>
      <c r="G257" s="53"/>
    </row>
    <row r="258" spans="6:7" x14ac:dyDescent="0.25">
      <c r="F258" s="52"/>
      <c r="G258" s="53"/>
    </row>
    <row r="259" spans="6:7" x14ac:dyDescent="0.25">
      <c r="F259" s="52"/>
      <c r="G259" s="53"/>
    </row>
    <row r="260" spans="6:7" x14ac:dyDescent="0.25">
      <c r="F260" s="52"/>
      <c r="G260" s="53"/>
    </row>
    <row r="261" spans="6:7" x14ac:dyDescent="0.25">
      <c r="F261" s="52"/>
      <c r="G261" s="53"/>
    </row>
    <row r="262" spans="6:7" x14ac:dyDescent="0.25">
      <c r="F262" s="52"/>
      <c r="G262" s="53"/>
    </row>
    <row r="263" spans="6:7" x14ac:dyDescent="0.25">
      <c r="F263" s="52"/>
      <c r="G263" s="53"/>
    </row>
    <row r="264" spans="6:7" x14ac:dyDescent="0.25">
      <c r="F264" s="52"/>
      <c r="G264" s="53"/>
    </row>
    <row r="265" spans="6:7" x14ac:dyDescent="0.25">
      <c r="F265" s="52"/>
      <c r="G265" s="53"/>
    </row>
    <row r="266" spans="6:7" x14ac:dyDescent="0.25">
      <c r="F266" s="52"/>
      <c r="G266" s="53"/>
    </row>
    <row r="267" spans="6:7" x14ac:dyDescent="0.25">
      <c r="F267" s="52"/>
      <c r="G267" s="53"/>
    </row>
    <row r="268" spans="6:7" x14ac:dyDescent="0.25">
      <c r="F268" s="52"/>
      <c r="G268" s="53"/>
    </row>
    <row r="269" spans="6:7" x14ac:dyDescent="0.25">
      <c r="F269" s="52"/>
      <c r="G269" s="53"/>
    </row>
    <row r="270" spans="6:7" x14ac:dyDescent="0.25">
      <c r="F270" s="52"/>
      <c r="G270" s="53"/>
    </row>
    <row r="271" spans="6:7" x14ac:dyDescent="0.25">
      <c r="F271" s="52"/>
      <c r="G271" s="53"/>
    </row>
    <row r="272" spans="6:7" x14ac:dyDescent="0.25">
      <c r="F272" s="52"/>
      <c r="G272" s="53"/>
    </row>
    <row r="273" spans="6:7" x14ac:dyDescent="0.25">
      <c r="F273" s="52"/>
      <c r="G273" s="53"/>
    </row>
    <row r="274" spans="6:7" x14ac:dyDescent="0.25">
      <c r="F274" s="52"/>
      <c r="G274" s="53"/>
    </row>
    <row r="275" spans="6:7" x14ac:dyDescent="0.25">
      <c r="F275" s="52"/>
      <c r="G275" s="53"/>
    </row>
    <row r="276" spans="6:7" x14ac:dyDescent="0.25">
      <c r="F276" s="52"/>
      <c r="G276" s="53"/>
    </row>
    <row r="277" spans="6:7" x14ac:dyDescent="0.25">
      <c r="F277" s="52"/>
      <c r="G277" s="53"/>
    </row>
    <row r="278" spans="6:7" x14ac:dyDescent="0.25">
      <c r="F278" s="52"/>
      <c r="G278" s="53"/>
    </row>
    <row r="279" spans="6:7" x14ac:dyDescent="0.25">
      <c r="F279" s="52"/>
      <c r="G279" s="53"/>
    </row>
    <row r="280" spans="6:7" x14ac:dyDescent="0.25">
      <c r="F280" s="52"/>
      <c r="G280" s="53"/>
    </row>
    <row r="281" spans="6:7" x14ac:dyDescent="0.25">
      <c r="F281" s="52"/>
      <c r="G281" s="53"/>
    </row>
    <row r="282" spans="6:7" x14ac:dyDescent="0.25">
      <c r="F282" s="52"/>
      <c r="G282" s="53"/>
    </row>
    <row r="283" spans="6:7" x14ac:dyDescent="0.25">
      <c r="F283" s="52"/>
      <c r="G283" s="53"/>
    </row>
    <row r="284" spans="6:7" x14ac:dyDescent="0.25">
      <c r="F284" s="52"/>
      <c r="G284" s="53"/>
    </row>
    <row r="285" spans="6:7" x14ac:dyDescent="0.25">
      <c r="F285" s="52"/>
      <c r="G285" s="53"/>
    </row>
    <row r="286" spans="6:7" x14ac:dyDescent="0.25">
      <c r="F286" s="52"/>
      <c r="G286" s="53"/>
    </row>
    <row r="287" spans="6:7" x14ac:dyDescent="0.25">
      <c r="F287" s="52"/>
      <c r="G287" s="53"/>
    </row>
    <row r="288" spans="6:7" x14ac:dyDescent="0.25">
      <c r="F288" s="52"/>
      <c r="G288" s="53"/>
    </row>
    <row r="289" spans="6:7" x14ac:dyDescent="0.25">
      <c r="F289" s="52"/>
      <c r="G289" s="53"/>
    </row>
    <row r="290" spans="6:7" x14ac:dyDescent="0.25">
      <c r="F290" s="52"/>
      <c r="G290" s="53"/>
    </row>
    <row r="291" spans="6:7" x14ac:dyDescent="0.25">
      <c r="F291" s="52"/>
      <c r="G291" s="53"/>
    </row>
    <row r="292" spans="6:7" x14ac:dyDescent="0.25">
      <c r="F292" s="52"/>
      <c r="G292" s="53"/>
    </row>
    <row r="293" spans="6:7" x14ac:dyDescent="0.25">
      <c r="F293" s="52"/>
      <c r="G293" s="53"/>
    </row>
    <row r="294" spans="6:7" x14ac:dyDescent="0.25">
      <c r="F294" s="52"/>
      <c r="G294" s="53"/>
    </row>
    <row r="295" spans="6:7" x14ac:dyDescent="0.25">
      <c r="F295" s="52"/>
      <c r="G295" s="53"/>
    </row>
    <row r="296" spans="6:7" x14ac:dyDescent="0.25">
      <c r="F296" s="52"/>
      <c r="G296" s="53"/>
    </row>
    <row r="297" spans="6:7" x14ac:dyDescent="0.25">
      <c r="F297" s="52"/>
      <c r="G297" s="53"/>
    </row>
    <row r="298" spans="6:7" x14ac:dyDescent="0.25">
      <c r="F298" s="52"/>
      <c r="G298" s="53"/>
    </row>
    <row r="299" spans="6:7" x14ac:dyDescent="0.25">
      <c r="F299" s="52"/>
      <c r="G299" s="53"/>
    </row>
    <row r="300" spans="6:7" x14ac:dyDescent="0.25">
      <c r="F300" s="52"/>
      <c r="G300" s="53"/>
    </row>
    <row r="301" spans="6:7" x14ac:dyDescent="0.25">
      <c r="F301" s="52"/>
      <c r="G301" s="53"/>
    </row>
    <row r="302" spans="6:7" x14ac:dyDescent="0.25">
      <c r="F302" s="52"/>
      <c r="G302" s="53"/>
    </row>
    <row r="303" spans="6:7" x14ac:dyDescent="0.25">
      <c r="F303" s="52"/>
      <c r="G303" s="53"/>
    </row>
    <row r="304" spans="6:7" x14ac:dyDescent="0.25">
      <c r="F304" s="52"/>
      <c r="G304" s="53"/>
    </row>
    <row r="305" spans="6:7" x14ac:dyDescent="0.25">
      <c r="F305" s="52"/>
      <c r="G305" s="53"/>
    </row>
    <row r="306" spans="6:7" x14ac:dyDescent="0.25">
      <c r="F306" s="52"/>
      <c r="G306" s="53"/>
    </row>
    <row r="307" spans="6:7" x14ac:dyDescent="0.25">
      <c r="F307" s="52"/>
      <c r="G307" s="53"/>
    </row>
    <row r="308" spans="6:7" x14ac:dyDescent="0.25">
      <c r="F308" s="52"/>
      <c r="G308" s="53"/>
    </row>
    <row r="309" spans="6:7" x14ac:dyDescent="0.25">
      <c r="F309" s="52"/>
      <c r="G309" s="53"/>
    </row>
    <row r="310" spans="6:7" x14ac:dyDescent="0.25">
      <c r="F310" s="52"/>
      <c r="G310" s="53"/>
    </row>
    <row r="311" spans="6:7" x14ac:dyDescent="0.25">
      <c r="F311" s="52"/>
      <c r="G311" s="53"/>
    </row>
    <row r="312" spans="6:7" x14ac:dyDescent="0.25">
      <c r="F312" s="52"/>
      <c r="G312" s="53"/>
    </row>
    <row r="313" spans="6:7" x14ac:dyDescent="0.25">
      <c r="F313" s="52"/>
      <c r="G313" s="53"/>
    </row>
    <row r="314" spans="6:7" x14ac:dyDescent="0.25">
      <c r="F314" s="52"/>
      <c r="G314" s="53"/>
    </row>
    <row r="315" spans="6:7" x14ac:dyDescent="0.25">
      <c r="F315" s="52"/>
      <c r="G315" s="53"/>
    </row>
    <row r="316" spans="6:7" x14ac:dyDescent="0.25">
      <c r="F316" s="52"/>
      <c r="G316" s="53"/>
    </row>
    <row r="317" spans="6:7" x14ac:dyDescent="0.25">
      <c r="F317" s="52"/>
      <c r="G317" s="53"/>
    </row>
    <row r="318" spans="6:7" x14ac:dyDescent="0.25">
      <c r="F318" s="52"/>
      <c r="G318" s="53"/>
    </row>
    <row r="319" spans="6:7" x14ac:dyDescent="0.25">
      <c r="F319" s="52"/>
      <c r="G319" s="53"/>
    </row>
    <row r="320" spans="6:7" x14ac:dyDescent="0.25">
      <c r="F320" s="52"/>
      <c r="G320" s="53"/>
    </row>
    <row r="321" spans="6:7" x14ac:dyDescent="0.25">
      <c r="F321" s="52"/>
      <c r="G321" s="53"/>
    </row>
    <row r="322" spans="6:7" x14ac:dyDescent="0.25">
      <c r="F322" s="52"/>
      <c r="G322" s="53"/>
    </row>
    <row r="323" spans="6:7" x14ac:dyDescent="0.25">
      <c r="F323" s="52"/>
      <c r="G323" s="53"/>
    </row>
    <row r="324" spans="6:7" x14ac:dyDescent="0.25">
      <c r="F324" s="52"/>
      <c r="G324" s="53"/>
    </row>
    <row r="325" spans="6:7" x14ac:dyDescent="0.25">
      <c r="F325" s="52"/>
      <c r="G325" s="53"/>
    </row>
    <row r="326" spans="6:7" x14ac:dyDescent="0.25">
      <c r="F326" s="52"/>
      <c r="G326" s="53"/>
    </row>
    <row r="327" spans="6:7" x14ac:dyDescent="0.25">
      <c r="F327" s="52"/>
      <c r="G327" s="53"/>
    </row>
    <row r="328" spans="6:7" x14ac:dyDescent="0.25">
      <c r="F328" s="52"/>
      <c r="G328" s="53"/>
    </row>
    <row r="329" spans="6:7" x14ac:dyDescent="0.25">
      <c r="F329" s="52"/>
      <c r="G329" s="53"/>
    </row>
    <row r="330" spans="6:7" x14ac:dyDescent="0.25">
      <c r="F330" s="52"/>
      <c r="G330" s="53"/>
    </row>
    <row r="331" spans="6:7" x14ac:dyDescent="0.25">
      <c r="F331" s="52"/>
      <c r="G331" s="53"/>
    </row>
    <row r="332" spans="6:7" x14ac:dyDescent="0.25">
      <c r="F332" s="52"/>
      <c r="G332" s="53"/>
    </row>
    <row r="333" spans="6:7" x14ac:dyDescent="0.25">
      <c r="F333" s="52"/>
      <c r="G333" s="53"/>
    </row>
    <row r="334" spans="6:7" x14ac:dyDescent="0.25">
      <c r="F334" s="52"/>
      <c r="G334" s="53"/>
    </row>
    <row r="335" spans="6:7" x14ac:dyDescent="0.25">
      <c r="F335" s="52"/>
      <c r="G335" s="53"/>
    </row>
    <row r="336" spans="6:7" x14ac:dyDescent="0.25">
      <c r="F336" s="52"/>
      <c r="G336" s="53"/>
    </row>
    <row r="337" spans="6:7" x14ac:dyDescent="0.25">
      <c r="F337" s="52"/>
      <c r="G337" s="53"/>
    </row>
    <row r="338" spans="6:7" x14ac:dyDescent="0.25">
      <c r="F338" s="52"/>
      <c r="G338" s="53"/>
    </row>
    <row r="339" spans="6:7" x14ac:dyDescent="0.25">
      <c r="F339" s="52"/>
      <c r="G339" s="53"/>
    </row>
    <row r="340" spans="6:7" x14ac:dyDescent="0.25">
      <c r="F340" s="52"/>
      <c r="G340" s="53"/>
    </row>
    <row r="341" spans="6:7" x14ac:dyDescent="0.25">
      <c r="F341" s="52"/>
      <c r="G341" s="53"/>
    </row>
    <row r="342" spans="6:7" x14ac:dyDescent="0.25">
      <c r="F342" s="52"/>
      <c r="G342" s="53"/>
    </row>
    <row r="343" spans="6:7" x14ac:dyDescent="0.25">
      <c r="F343" s="52"/>
      <c r="G343" s="53"/>
    </row>
    <row r="344" spans="6:7" x14ac:dyDescent="0.25">
      <c r="F344" s="52"/>
      <c r="G344" s="53"/>
    </row>
    <row r="345" spans="6:7" x14ac:dyDescent="0.25">
      <c r="F345" s="52"/>
      <c r="G345" s="53"/>
    </row>
    <row r="346" spans="6:7" x14ac:dyDescent="0.25">
      <c r="F346" s="52"/>
      <c r="G346" s="53"/>
    </row>
    <row r="347" spans="6:7" x14ac:dyDescent="0.25">
      <c r="F347" s="52"/>
      <c r="G347" s="53"/>
    </row>
    <row r="348" spans="6:7" x14ac:dyDescent="0.25">
      <c r="F348" s="52"/>
      <c r="G348" s="53"/>
    </row>
    <row r="349" spans="6:7" x14ac:dyDescent="0.25">
      <c r="F349" s="52"/>
      <c r="G349" s="53"/>
    </row>
    <row r="350" spans="6:7" x14ac:dyDescent="0.25">
      <c r="F350" s="52"/>
      <c r="G350" s="53"/>
    </row>
    <row r="351" spans="6:7" x14ac:dyDescent="0.25">
      <c r="F351" s="52"/>
      <c r="G351" s="53"/>
    </row>
    <row r="352" spans="6:7" x14ac:dyDescent="0.25">
      <c r="F352" s="52"/>
      <c r="G352" s="53"/>
    </row>
    <row r="353" spans="6:7" x14ac:dyDescent="0.25">
      <c r="F353" s="52"/>
      <c r="G353" s="53"/>
    </row>
    <row r="354" spans="6:7" x14ac:dyDescent="0.25">
      <c r="F354" s="52"/>
      <c r="G354" s="53"/>
    </row>
    <row r="355" spans="6:7" x14ac:dyDescent="0.25">
      <c r="F355" s="52"/>
      <c r="G355" s="53"/>
    </row>
    <row r="356" spans="6:7" x14ac:dyDescent="0.25">
      <c r="F356" s="52"/>
      <c r="G356" s="53"/>
    </row>
    <row r="357" spans="6:7" x14ac:dyDescent="0.25">
      <c r="F357" s="52"/>
      <c r="G357" s="53"/>
    </row>
    <row r="358" spans="6:7" x14ac:dyDescent="0.25">
      <c r="F358" s="52"/>
      <c r="G358" s="53"/>
    </row>
    <row r="359" spans="6:7" x14ac:dyDescent="0.25">
      <c r="F359" s="52"/>
      <c r="G359" s="53"/>
    </row>
    <row r="360" spans="6:7" x14ac:dyDescent="0.25">
      <c r="F360" s="52"/>
      <c r="G360" s="53"/>
    </row>
    <row r="361" spans="6:7" x14ac:dyDescent="0.25">
      <c r="F361" s="52"/>
      <c r="G361" s="53"/>
    </row>
    <row r="362" spans="6:7" x14ac:dyDescent="0.25">
      <c r="F362" s="52"/>
      <c r="G362" s="53"/>
    </row>
    <row r="363" spans="6:7" x14ac:dyDescent="0.25">
      <c r="F363" s="52"/>
      <c r="G363" s="53"/>
    </row>
    <row r="364" spans="6:7" x14ac:dyDescent="0.25">
      <c r="F364" s="52"/>
      <c r="G364" s="53"/>
    </row>
    <row r="365" spans="6:7" x14ac:dyDescent="0.25">
      <c r="F365" s="52"/>
      <c r="G365" s="53"/>
    </row>
    <row r="366" spans="6:7" x14ac:dyDescent="0.25">
      <c r="F366" s="52"/>
      <c r="G366" s="53"/>
    </row>
    <row r="367" spans="6:7" x14ac:dyDescent="0.25">
      <c r="F367" s="52"/>
      <c r="G367" s="53"/>
    </row>
    <row r="368" spans="6:7" x14ac:dyDescent="0.25">
      <c r="F368" s="52"/>
      <c r="G368" s="53"/>
    </row>
    <row r="369" spans="6:7" x14ac:dyDescent="0.25">
      <c r="F369" s="52"/>
      <c r="G369" s="53"/>
    </row>
    <row r="370" spans="6:7" x14ac:dyDescent="0.25">
      <c r="F370" s="52"/>
      <c r="G370" s="53"/>
    </row>
    <row r="371" spans="6:7" x14ac:dyDescent="0.25">
      <c r="F371" s="52"/>
      <c r="G371" s="53"/>
    </row>
    <row r="372" spans="6:7" x14ac:dyDescent="0.25">
      <c r="F372" s="52"/>
      <c r="G372" s="53"/>
    </row>
    <row r="373" spans="6:7" x14ac:dyDescent="0.25">
      <c r="F373" s="52"/>
      <c r="G373" s="53"/>
    </row>
    <row r="374" spans="6:7" x14ac:dyDescent="0.25">
      <c r="F374" s="52"/>
      <c r="G374" s="53"/>
    </row>
    <row r="375" spans="6:7" x14ac:dyDescent="0.25">
      <c r="F375" s="52"/>
      <c r="G375" s="53"/>
    </row>
    <row r="376" spans="6:7" x14ac:dyDescent="0.25">
      <c r="F376" s="52"/>
      <c r="G376" s="53"/>
    </row>
    <row r="377" spans="6:7" x14ac:dyDescent="0.25">
      <c r="F377" s="52"/>
      <c r="G377" s="53"/>
    </row>
    <row r="378" spans="6:7" x14ac:dyDescent="0.25">
      <c r="F378" s="52"/>
      <c r="G378" s="53"/>
    </row>
    <row r="379" spans="6:7" x14ac:dyDescent="0.25">
      <c r="F379" s="52"/>
      <c r="G379" s="53"/>
    </row>
    <row r="380" spans="6:7" x14ac:dyDescent="0.25">
      <c r="F380" s="52"/>
      <c r="G380" s="53"/>
    </row>
    <row r="381" spans="6:7" x14ac:dyDescent="0.25">
      <c r="F381" s="52"/>
      <c r="G381" s="53"/>
    </row>
    <row r="382" spans="6:7" x14ac:dyDescent="0.25">
      <c r="F382" s="52"/>
      <c r="G382" s="53"/>
    </row>
    <row r="383" spans="6:7" x14ac:dyDescent="0.25">
      <c r="F383" s="52"/>
      <c r="G383" s="53"/>
    </row>
    <row r="384" spans="6:7" x14ac:dyDescent="0.25">
      <c r="F384" s="52"/>
      <c r="G384" s="53"/>
    </row>
    <row r="385" spans="6:7" x14ac:dyDescent="0.25">
      <c r="F385" s="52"/>
      <c r="G385" s="53"/>
    </row>
    <row r="386" spans="6:7" x14ac:dyDescent="0.25">
      <c r="F386" s="52"/>
      <c r="G386" s="53"/>
    </row>
    <row r="387" spans="6:7" x14ac:dyDescent="0.25">
      <c r="F387" s="52"/>
      <c r="G387" s="53"/>
    </row>
    <row r="388" spans="6:7" x14ac:dyDescent="0.25">
      <c r="F388" s="52"/>
      <c r="G388" s="53"/>
    </row>
    <row r="389" spans="6:7" x14ac:dyDescent="0.25">
      <c r="F389" s="52"/>
      <c r="G389" s="53"/>
    </row>
    <row r="390" spans="6:7" x14ac:dyDescent="0.25">
      <c r="F390" s="52"/>
      <c r="G390" s="53"/>
    </row>
    <row r="391" spans="6:7" x14ac:dyDescent="0.25">
      <c r="F391" s="52"/>
      <c r="G391" s="53"/>
    </row>
    <row r="392" spans="6:7" x14ac:dyDescent="0.25">
      <c r="F392" s="52"/>
      <c r="G392" s="53"/>
    </row>
    <row r="393" spans="6:7" x14ac:dyDescent="0.25">
      <c r="F393" s="52"/>
      <c r="G393" s="53"/>
    </row>
    <row r="394" spans="6:7" x14ac:dyDescent="0.25">
      <c r="F394" s="52"/>
      <c r="G394" s="53"/>
    </row>
    <row r="395" spans="6:7" x14ac:dyDescent="0.25">
      <c r="F395" s="52"/>
      <c r="G395" s="53"/>
    </row>
    <row r="396" spans="6:7" x14ac:dyDescent="0.25">
      <c r="F396" s="52"/>
      <c r="G396" s="53"/>
    </row>
    <row r="397" spans="6:7" x14ac:dyDescent="0.25">
      <c r="F397" s="52"/>
      <c r="G397" s="53"/>
    </row>
    <row r="398" spans="6:7" x14ac:dyDescent="0.25">
      <c r="F398" s="52"/>
      <c r="G398" s="53"/>
    </row>
    <row r="399" spans="6:7" x14ac:dyDescent="0.25">
      <c r="F399" s="52"/>
      <c r="G399" s="53"/>
    </row>
    <row r="400" spans="6:7" x14ac:dyDescent="0.25">
      <c r="F400" s="52"/>
      <c r="G400" s="53"/>
    </row>
    <row r="401" spans="6:7" x14ac:dyDescent="0.25">
      <c r="F401" s="52"/>
      <c r="G401" s="53"/>
    </row>
    <row r="402" spans="6:7" x14ac:dyDescent="0.25">
      <c r="F402" s="52"/>
      <c r="G402" s="53"/>
    </row>
    <row r="403" spans="6:7" x14ac:dyDescent="0.25">
      <c r="F403" s="52"/>
      <c r="G403" s="53"/>
    </row>
    <row r="404" spans="6:7" x14ac:dyDescent="0.25">
      <c r="F404" s="52"/>
      <c r="G404" s="53"/>
    </row>
    <row r="405" spans="6:7" x14ac:dyDescent="0.25">
      <c r="F405" s="52"/>
      <c r="G405" s="53"/>
    </row>
    <row r="406" spans="6:7" x14ac:dyDescent="0.25">
      <c r="F406" s="52"/>
      <c r="G406" s="53"/>
    </row>
    <row r="407" spans="6:7" x14ac:dyDescent="0.25">
      <c r="F407" s="52"/>
      <c r="G407" s="53"/>
    </row>
    <row r="408" spans="6:7" x14ac:dyDescent="0.25">
      <c r="F408" s="52"/>
      <c r="G408" s="53"/>
    </row>
    <row r="409" spans="6:7" x14ac:dyDescent="0.25">
      <c r="F409" s="52"/>
      <c r="G409" s="53"/>
    </row>
    <row r="410" spans="6:7" x14ac:dyDescent="0.25">
      <c r="F410" s="52"/>
      <c r="G410" s="53"/>
    </row>
    <row r="411" spans="6:7" x14ac:dyDescent="0.25">
      <c r="F411" s="52"/>
      <c r="G411" s="53"/>
    </row>
    <row r="412" spans="6:7" x14ac:dyDescent="0.25">
      <c r="F412" s="52"/>
      <c r="G412" s="53"/>
    </row>
    <row r="413" spans="6:7" x14ac:dyDescent="0.25">
      <c r="F413" s="52"/>
      <c r="G413" s="53"/>
    </row>
    <row r="414" spans="6:7" x14ac:dyDescent="0.25">
      <c r="F414" s="52"/>
      <c r="G414" s="53"/>
    </row>
    <row r="415" spans="6:7" x14ac:dyDescent="0.25">
      <c r="F415" s="52"/>
      <c r="G415" s="53"/>
    </row>
    <row r="416" spans="6:7" x14ac:dyDescent="0.25">
      <c r="F416" s="52"/>
      <c r="G416" s="53"/>
    </row>
    <row r="417" spans="6:7" x14ac:dyDescent="0.25">
      <c r="F417" s="52"/>
      <c r="G417" s="53"/>
    </row>
    <row r="418" spans="6:7" x14ac:dyDescent="0.25">
      <c r="F418" s="52"/>
      <c r="G418" s="53"/>
    </row>
    <row r="419" spans="6:7" x14ac:dyDescent="0.25">
      <c r="F419" s="52"/>
      <c r="G419" s="53"/>
    </row>
    <row r="420" spans="6:7" x14ac:dyDescent="0.25">
      <c r="F420" s="52"/>
      <c r="G420" s="53"/>
    </row>
    <row r="421" spans="6:7" x14ac:dyDescent="0.25">
      <c r="F421" s="52"/>
      <c r="G421" s="53"/>
    </row>
    <row r="422" spans="6:7" x14ac:dyDescent="0.25">
      <c r="F422" s="52"/>
      <c r="G422" s="53"/>
    </row>
    <row r="423" spans="6:7" x14ac:dyDescent="0.25">
      <c r="F423" s="52"/>
      <c r="G423" s="53"/>
    </row>
    <row r="424" spans="6:7" x14ac:dyDescent="0.25">
      <c r="F424" s="52"/>
      <c r="G424" s="53"/>
    </row>
    <row r="425" spans="6:7" x14ac:dyDescent="0.25">
      <c r="F425" s="52"/>
      <c r="G425" s="53"/>
    </row>
    <row r="426" spans="6:7" x14ac:dyDescent="0.25">
      <c r="F426" s="52"/>
      <c r="G426" s="53"/>
    </row>
    <row r="427" spans="6:7" x14ac:dyDescent="0.25">
      <c r="F427" s="52"/>
      <c r="G427" s="53"/>
    </row>
    <row r="428" spans="6:7" x14ac:dyDescent="0.25">
      <c r="F428" s="52"/>
      <c r="G428" s="53"/>
    </row>
    <row r="429" spans="6:7" x14ac:dyDescent="0.25">
      <c r="F429" s="52"/>
      <c r="G429" s="53"/>
    </row>
    <row r="430" spans="6:7" x14ac:dyDescent="0.25">
      <c r="F430" s="52"/>
      <c r="G430" s="53"/>
    </row>
    <row r="431" spans="6:7" x14ac:dyDescent="0.25">
      <c r="F431" s="52"/>
      <c r="G431" s="53"/>
    </row>
    <row r="432" spans="6:7" x14ac:dyDescent="0.25">
      <c r="F432" s="52"/>
      <c r="G432" s="53"/>
    </row>
    <row r="433" spans="6:7" x14ac:dyDescent="0.25">
      <c r="F433" s="52"/>
      <c r="G433" s="53"/>
    </row>
    <row r="434" spans="6:7" x14ac:dyDescent="0.25">
      <c r="F434" s="52"/>
      <c r="G434" s="53"/>
    </row>
    <row r="435" spans="6:7" x14ac:dyDescent="0.25">
      <c r="F435" s="52"/>
      <c r="G435" s="53"/>
    </row>
    <row r="436" spans="6:7" x14ac:dyDescent="0.25">
      <c r="F436" s="52"/>
      <c r="G436" s="53"/>
    </row>
    <row r="437" spans="6:7" x14ac:dyDescent="0.25">
      <c r="F437" s="52"/>
      <c r="G437" s="53"/>
    </row>
    <row r="438" spans="6:7" x14ac:dyDescent="0.25">
      <c r="F438" s="52"/>
      <c r="G438" s="53"/>
    </row>
    <row r="439" spans="6:7" x14ac:dyDescent="0.25">
      <c r="F439" s="52"/>
      <c r="G439" s="53"/>
    </row>
    <row r="440" spans="6:7" x14ac:dyDescent="0.25">
      <c r="F440" s="52"/>
      <c r="G440" s="53"/>
    </row>
    <row r="441" spans="6:7" x14ac:dyDescent="0.25">
      <c r="F441" s="52"/>
      <c r="G441" s="53"/>
    </row>
    <row r="442" spans="6:7" x14ac:dyDescent="0.25">
      <c r="F442" s="52"/>
      <c r="G442" s="53"/>
    </row>
    <row r="443" spans="6:7" x14ac:dyDescent="0.25">
      <c r="F443" s="52"/>
      <c r="G443" s="53"/>
    </row>
    <row r="444" spans="6:7" x14ac:dyDescent="0.25">
      <c r="F444" s="52"/>
      <c r="G444" s="53"/>
    </row>
    <row r="445" spans="6:7" x14ac:dyDescent="0.25">
      <c r="F445" s="52"/>
      <c r="G445" s="53"/>
    </row>
    <row r="446" spans="6:7" x14ac:dyDescent="0.25">
      <c r="F446" s="52"/>
      <c r="G446" s="53"/>
    </row>
    <row r="447" spans="6:7" x14ac:dyDescent="0.25">
      <c r="F447" s="52"/>
      <c r="G447" s="53"/>
    </row>
    <row r="448" spans="6:7" x14ac:dyDescent="0.25">
      <c r="F448" s="52"/>
      <c r="G448" s="53"/>
    </row>
    <row r="449" spans="6:7" x14ac:dyDescent="0.25">
      <c r="F449" s="52"/>
      <c r="G449" s="53"/>
    </row>
    <row r="450" spans="6:7" x14ac:dyDescent="0.25">
      <c r="F450" s="52"/>
      <c r="G450" s="53"/>
    </row>
    <row r="451" spans="6:7" x14ac:dyDescent="0.25">
      <c r="F451" s="52"/>
      <c r="G451" s="53"/>
    </row>
    <row r="452" spans="6:7" x14ac:dyDescent="0.25">
      <c r="F452" s="52"/>
      <c r="G452" s="53"/>
    </row>
    <row r="453" spans="6:7" x14ac:dyDescent="0.25">
      <c r="F453" s="52"/>
      <c r="G453" s="53"/>
    </row>
    <row r="454" spans="6:7" x14ac:dyDescent="0.25">
      <c r="F454" s="52"/>
      <c r="G454" s="53"/>
    </row>
    <row r="455" spans="6:7" x14ac:dyDescent="0.25">
      <c r="F455" s="52"/>
      <c r="G455" s="53"/>
    </row>
    <row r="456" spans="6:7" x14ac:dyDescent="0.25">
      <c r="F456" s="52"/>
      <c r="G456" s="53"/>
    </row>
    <row r="457" spans="6:7" x14ac:dyDescent="0.25">
      <c r="F457" s="52"/>
      <c r="G457" s="53"/>
    </row>
    <row r="458" spans="6:7" x14ac:dyDescent="0.25">
      <c r="F458" s="52"/>
      <c r="G458" s="53"/>
    </row>
    <row r="459" spans="6:7" x14ac:dyDescent="0.25">
      <c r="F459" s="52"/>
      <c r="G459" s="53"/>
    </row>
    <row r="460" spans="6:7" x14ac:dyDescent="0.25">
      <c r="F460" s="52"/>
      <c r="G460" s="53"/>
    </row>
    <row r="461" spans="6:7" x14ac:dyDescent="0.25">
      <c r="F461" s="52"/>
      <c r="G461" s="53"/>
    </row>
    <row r="462" spans="6:7" x14ac:dyDescent="0.25">
      <c r="F462" s="52"/>
      <c r="G462" s="53"/>
    </row>
    <row r="463" spans="6:7" x14ac:dyDescent="0.25">
      <c r="F463" s="52"/>
      <c r="G463" s="53"/>
    </row>
    <row r="464" spans="6:7" x14ac:dyDescent="0.25">
      <c r="F464" s="52"/>
      <c r="G464" s="53"/>
    </row>
    <row r="465" spans="6:7" x14ac:dyDescent="0.25">
      <c r="F465" s="52"/>
      <c r="G465" s="53"/>
    </row>
    <row r="466" spans="6:7" x14ac:dyDescent="0.25">
      <c r="F466" s="52"/>
      <c r="G466" s="53"/>
    </row>
    <row r="467" spans="6:7" x14ac:dyDescent="0.25">
      <c r="F467" s="52"/>
      <c r="G467" s="53"/>
    </row>
    <row r="468" spans="6:7" x14ac:dyDescent="0.25">
      <c r="F468" s="52"/>
      <c r="G468" s="53"/>
    </row>
    <row r="469" spans="6:7" x14ac:dyDescent="0.25">
      <c r="F469" s="52"/>
      <c r="G469" s="53"/>
    </row>
    <row r="470" spans="6:7" x14ac:dyDescent="0.25">
      <c r="F470" s="52"/>
      <c r="G470" s="53"/>
    </row>
    <row r="471" spans="6:7" x14ac:dyDescent="0.25">
      <c r="F471" s="52"/>
      <c r="G471" s="53"/>
    </row>
    <row r="472" spans="6:7" x14ac:dyDescent="0.25">
      <c r="F472" s="52"/>
      <c r="G472" s="53"/>
    </row>
    <row r="473" spans="6:7" x14ac:dyDescent="0.25">
      <c r="F473" s="52"/>
      <c r="G473" s="53"/>
    </row>
    <row r="474" spans="6:7" x14ac:dyDescent="0.25">
      <c r="F474" s="52"/>
      <c r="G474" s="53"/>
    </row>
    <row r="475" spans="6:7" x14ac:dyDescent="0.25">
      <c r="F475" s="52"/>
      <c r="G475" s="53"/>
    </row>
    <row r="476" spans="6:7" x14ac:dyDescent="0.25">
      <c r="F476" s="52"/>
      <c r="G476" s="53"/>
    </row>
    <row r="477" spans="6:7" x14ac:dyDescent="0.25">
      <c r="F477" s="52"/>
      <c r="G477" s="53"/>
    </row>
    <row r="478" spans="6:7" x14ac:dyDescent="0.25">
      <c r="F478" s="52"/>
      <c r="G478" s="53"/>
    </row>
    <row r="479" spans="6:7" x14ac:dyDescent="0.25">
      <c r="F479" s="52"/>
      <c r="G479" s="53"/>
    </row>
    <row r="480" spans="6:7" x14ac:dyDescent="0.25">
      <c r="F480" s="52"/>
      <c r="G480" s="53"/>
    </row>
    <row r="481" spans="6:7" x14ac:dyDescent="0.25">
      <c r="F481" s="52"/>
      <c r="G481" s="53"/>
    </row>
    <row r="482" spans="6:7" x14ac:dyDescent="0.25">
      <c r="F482" s="52"/>
      <c r="G482" s="53"/>
    </row>
    <row r="483" spans="6:7" x14ac:dyDescent="0.25">
      <c r="F483" s="52"/>
      <c r="G483" s="53"/>
    </row>
    <row r="484" spans="6:7" x14ac:dyDescent="0.25">
      <c r="F484" s="52"/>
      <c r="G484" s="53"/>
    </row>
    <row r="485" spans="6:7" x14ac:dyDescent="0.25">
      <c r="F485" s="52"/>
      <c r="G485" s="53"/>
    </row>
    <row r="486" spans="6:7" x14ac:dyDescent="0.25">
      <c r="F486" s="52"/>
      <c r="G486" s="53"/>
    </row>
    <row r="487" spans="6:7" x14ac:dyDescent="0.25">
      <c r="F487" s="52"/>
      <c r="G487" s="53"/>
    </row>
    <row r="488" spans="6:7" x14ac:dyDescent="0.25">
      <c r="F488" s="52"/>
      <c r="G488" s="53"/>
    </row>
    <row r="489" spans="6:7" x14ac:dyDescent="0.25">
      <c r="F489" s="52"/>
      <c r="G489" s="53"/>
    </row>
    <row r="490" spans="6:7" x14ac:dyDescent="0.25">
      <c r="F490" s="52"/>
      <c r="G490" s="53"/>
    </row>
    <row r="491" spans="6:7" x14ac:dyDescent="0.25">
      <c r="F491" s="52"/>
      <c r="G491" s="53"/>
    </row>
    <row r="492" spans="6:7" x14ac:dyDescent="0.25">
      <c r="F492" s="52"/>
      <c r="G492" s="53"/>
    </row>
    <row r="493" spans="6:7" x14ac:dyDescent="0.25">
      <c r="F493" s="52"/>
      <c r="G493" s="53"/>
    </row>
    <row r="494" spans="6:7" x14ac:dyDescent="0.25">
      <c r="F494" s="52"/>
      <c r="G494" s="53"/>
    </row>
    <row r="495" spans="6:7" x14ac:dyDescent="0.25">
      <c r="F495" s="52"/>
      <c r="G495" s="53"/>
    </row>
    <row r="496" spans="6:7" x14ac:dyDescent="0.25">
      <c r="F496" s="52"/>
      <c r="G496" s="53"/>
    </row>
    <row r="497" spans="6:7" x14ac:dyDescent="0.25">
      <c r="F497" s="52"/>
      <c r="G497" s="53"/>
    </row>
    <row r="498" spans="6:7" x14ac:dyDescent="0.25">
      <c r="F498" s="52"/>
      <c r="G498" s="53"/>
    </row>
    <row r="499" spans="6:7" x14ac:dyDescent="0.25">
      <c r="F499" s="52"/>
      <c r="G499" s="53"/>
    </row>
    <row r="500" spans="6:7" x14ac:dyDescent="0.25">
      <c r="F500" s="52"/>
      <c r="G500" s="53"/>
    </row>
    <row r="501" spans="6:7" x14ac:dyDescent="0.25">
      <c r="F501" s="52"/>
      <c r="G501" s="53"/>
    </row>
    <row r="502" spans="6:7" x14ac:dyDescent="0.25">
      <c r="F502" s="52"/>
      <c r="G502" s="53"/>
    </row>
    <row r="503" spans="6:7" x14ac:dyDescent="0.25">
      <c r="F503" s="52"/>
      <c r="G503" s="53"/>
    </row>
    <row r="504" spans="6:7" x14ac:dyDescent="0.25">
      <c r="F504" s="52"/>
      <c r="G504" s="53"/>
    </row>
    <row r="505" spans="6:7" x14ac:dyDescent="0.25">
      <c r="F505" s="52"/>
      <c r="G505" s="53"/>
    </row>
    <row r="506" spans="6:7" x14ac:dyDescent="0.25">
      <c r="F506" s="52"/>
      <c r="G506" s="53"/>
    </row>
    <row r="507" spans="6:7" x14ac:dyDescent="0.25">
      <c r="F507" s="52"/>
      <c r="G507" s="53"/>
    </row>
    <row r="508" spans="6:7" x14ac:dyDescent="0.25">
      <c r="F508" s="52"/>
      <c r="G508" s="53"/>
    </row>
    <row r="509" spans="6:7" x14ac:dyDescent="0.25">
      <c r="F509" s="52"/>
      <c r="G509" s="53"/>
    </row>
    <row r="510" spans="6:7" x14ac:dyDescent="0.25">
      <c r="F510" s="52"/>
      <c r="G510" s="53"/>
    </row>
    <row r="511" spans="6:7" x14ac:dyDescent="0.25">
      <c r="F511" s="52"/>
      <c r="G511" s="53"/>
    </row>
    <row r="512" spans="6:7" x14ac:dyDescent="0.25">
      <c r="F512" s="52"/>
      <c r="G512" s="53"/>
    </row>
    <row r="513" spans="6:7" x14ac:dyDescent="0.25">
      <c r="F513" s="52"/>
      <c r="G513" s="53"/>
    </row>
    <row r="514" spans="6:7" x14ac:dyDescent="0.25">
      <c r="F514" s="52"/>
      <c r="G514" s="53"/>
    </row>
    <row r="515" spans="6:7" x14ac:dyDescent="0.25">
      <c r="F515" s="52"/>
      <c r="G515" s="53"/>
    </row>
    <row r="516" spans="6:7" x14ac:dyDescent="0.25">
      <c r="F516" s="52"/>
      <c r="G516" s="53"/>
    </row>
    <row r="517" spans="6:7" x14ac:dyDescent="0.25">
      <c r="F517" s="52"/>
      <c r="G517" s="53"/>
    </row>
    <row r="518" spans="6:7" x14ac:dyDescent="0.25">
      <c r="F518" s="52"/>
      <c r="G518" s="53"/>
    </row>
    <row r="519" spans="6:7" x14ac:dyDescent="0.25">
      <c r="F519" s="52"/>
      <c r="G519" s="53"/>
    </row>
    <row r="520" spans="6:7" x14ac:dyDescent="0.25">
      <c r="F520" s="52"/>
      <c r="G520" s="53"/>
    </row>
    <row r="521" spans="6:7" x14ac:dyDescent="0.25">
      <c r="F521" s="52"/>
      <c r="G521" s="53"/>
    </row>
    <row r="522" spans="6:7" x14ac:dyDescent="0.25">
      <c r="F522" s="52"/>
      <c r="G522" s="53"/>
    </row>
    <row r="523" spans="6:7" x14ac:dyDescent="0.25">
      <c r="F523" s="52"/>
      <c r="G523" s="53"/>
    </row>
    <row r="524" spans="6:7" x14ac:dyDescent="0.25">
      <c r="F524" s="52"/>
      <c r="G524" s="53"/>
    </row>
    <row r="525" spans="6:7" x14ac:dyDescent="0.25">
      <c r="F525" s="52"/>
      <c r="G525" s="53"/>
    </row>
    <row r="526" spans="6:7" x14ac:dyDescent="0.25">
      <c r="F526" s="52"/>
      <c r="G526" s="53"/>
    </row>
    <row r="527" spans="6:7" x14ac:dyDescent="0.25">
      <c r="F527" s="52"/>
      <c r="G527" s="53"/>
    </row>
    <row r="528" spans="6:7" x14ac:dyDescent="0.25">
      <c r="F528" s="52"/>
      <c r="G528" s="53"/>
    </row>
    <row r="529" spans="6:7" x14ac:dyDescent="0.25">
      <c r="F529" s="52"/>
      <c r="G529" s="53"/>
    </row>
    <row r="530" spans="6:7" x14ac:dyDescent="0.25">
      <c r="F530" s="52"/>
      <c r="G530" s="53"/>
    </row>
    <row r="531" spans="6:7" x14ac:dyDescent="0.25">
      <c r="F531" s="52"/>
      <c r="G531" s="53"/>
    </row>
    <row r="532" spans="6:7" x14ac:dyDescent="0.25">
      <c r="F532" s="52"/>
      <c r="G532" s="53"/>
    </row>
    <row r="533" spans="6:7" x14ac:dyDescent="0.25">
      <c r="F533" s="52"/>
      <c r="G533" s="53"/>
    </row>
    <row r="534" spans="6:7" x14ac:dyDescent="0.25">
      <c r="F534" s="52"/>
      <c r="G534" s="53"/>
    </row>
    <row r="535" spans="6:7" x14ac:dyDescent="0.25">
      <c r="F535" s="52"/>
      <c r="G535" s="53"/>
    </row>
    <row r="536" spans="6:7" x14ac:dyDescent="0.25">
      <c r="F536" s="52"/>
      <c r="G536" s="53"/>
    </row>
    <row r="537" spans="6:7" x14ac:dyDescent="0.25">
      <c r="F537" s="52"/>
      <c r="G537" s="53"/>
    </row>
    <row r="538" spans="6:7" x14ac:dyDescent="0.25">
      <c r="F538" s="52"/>
      <c r="G538" s="53"/>
    </row>
    <row r="539" spans="6:7" x14ac:dyDescent="0.25">
      <c r="F539" s="52"/>
      <c r="G539" s="53"/>
    </row>
    <row r="540" spans="6:7" x14ac:dyDescent="0.25">
      <c r="F540" s="52"/>
      <c r="G540" s="53"/>
    </row>
    <row r="541" spans="6:7" x14ac:dyDescent="0.25">
      <c r="F541" s="52"/>
      <c r="G541" s="53"/>
    </row>
    <row r="542" spans="6:7" x14ac:dyDescent="0.25">
      <c r="F542" s="52"/>
      <c r="G542" s="53"/>
    </row>
    <row r="543" spans="6:7" x14ac:dyDescent="0.25">
      <c r="F543" s="52"/>
      <c r="G543" s="53"/>
    </row>
    <row r="544" spans="6:7" x14ac:dyDescent="0.25">
      <c r="F544" s="52"/>
      <c r="G544" s="53"/>
    </row>
    <row r="545" spans="6:7" x14ac:dyDescent="0.25">
      <c r="F545" s="52"/>
      <c r="G545" s="53"/>
    </row>
    <row r="546" spans="6:7" x14ac:dyDescent="0.25">
      <c r="F546" s="52"/>
      <c r="G546" s="53"/>
    </row>
    <row r="547" spans="6:7" x14ac:dyDescent="0.25">
      <c r="F547" s="52"/>
      <c r="G547" s="53"/>
    </row>
    <row r="548" spans="6:7" x14ac:dyDescent="0.25">
      <c r="F548" s="52"/>
      <c r="G548" s="53"/>
    </row>
    <row r="549" spans="6:7" x14ac:dyDescent="0.25">
      <c r="F549" s="52"/>
      <c r="G549" s="53"/>
    </row>
    <row r="550" spans="6:7" x14ac:dyDescent="0.25">
      <c r="F550" s="52"/>
      <c r="G550" s="53"/>
    </row>
    <row r="551" spans="6:7" x14ac:dyDescent="0.25">
      <c r="F551" s="52"/>
      <c r="G551" s="53"/>
    </row>
    <row r="552" spans="6:7" x14ac:dyDescent="0.25">
      <c r="F552" s="52"/>
      <c r="G552" s="53"/>
    </row>
    <row r="553" spans="6:7" x14ac:dyDescent="0.25">
      <c r="F553" s="52"/>
      <c r="G553" s="53"/>
    </row>
    <row r="554" spans="6:7" x14ac:dyDescent="0.25">
      <c r="F554" s="52"/>
      <c r="G554" s="53"/>
    </row>
    <row r="555" spans="6:7" x14ac:dyDescent="0.25">
      <c r="F555" s="52"/>
      <c r="G555" s="53"/>
    </row>
    <row r="556" spans="6:7" x14ac:dyDescent="0.25">
      <c r="F556" s="52"/>
      <c r="G556" s="53"/>
    </row>
    <row r="557" spans="6:7" x14ac:dyDescent="0.25">
      <c r="F557" s="52"/>
      <c r="G557" s="53"/>
    </row>
    <row r="558" spans="6:7" x14ac:dyDescent="0.25">
      <c r="F558" s="52"/>
      <c r="G558" s="53"/>
    </row>
    <row r="559" spans="6:7" x14ac:dyDescent="0.25">
      <c r="F559" s="52"/>
      <c r="G559" s="53"/>
    </row>
    <row r="560" spans="6:7" x14ac:dyDescent="0.25">
      <c r="F560" s="52"/>
      <c r="G560" s="53"/>
    </row>
    <row r="561" spans="6:7" x14ac:dyDescent="0.25">
      <c r="F561" s="52"/>
      <c r="G561" s="53"/>
    </row>
    <row r="562" spans="6:7" x14ac:dyDescent="0.25">
      <c r="F562" s="52"/>
      <c r="G562" s="53"/>
    </row>
    <row r="563" spans="6:7" x14ac:dyDescent="0.25">
      <c r="F563" s="52"/>
      <c r="G563" s="53"/>
    </row>
    <row r="564" spans="6:7" x14ac:dyDescent="0.25">
      <c r="F564" s="52"/>
      <c r="G564" s="53"/>
    </row>
    <row r="565" spans="6:7" x14ac:dyDescent="0.25">
      <c r="F565" s="52"/>
      <c r="G565" s="53"/>
    </row>
    <row r="566" spans="6:7" x14ac:dyDescent="0.25">
      <c r="F566" s="52"/>
      <c r="G566" s="53"/>
    </row>
    <row r="567" spans="6:7" x14ac:dyDescent="0.25">
      <c r="F567" s="52"/>
      <c r="G567" s="53"/>
    </row>
    <row r="568" spans="6:7" x14ac:dyDescent="0.25">
      <c r="F568" s="52"/>
      <c r="G568" s="53"/>
    </row>
    <row r="569" spans="6:7" x14ac:dyDescent="0.25">
      <c r="F569" s="52"/>
      <c r="G569" s="53"/>
    </row>
    <row r="570" spans="6:7" x14ac:dyDescent="0.25">
      <c r="F570" s="52"/>
      <c r="G570" s="53"/>
    </row>
    <row r="571" spans="6:7" x14ac:dyDescent="0.25">
      <c r="F571" s="52"/>
      <c r="G571" s="53"/>
    </row>
    <row r="572" spans="6:7" x14ac:dyDescent="0.25">
      <c r="F572" s="52"/>
      <c r="G572" s="53"/>
    </row>
    <row r="573" spans="6:7" x14ac:dyDescent="0.25">
      <c r="F573" s="52"/>
      <c r="G573" s="53"/>
    </row>
    <row r="574" spans="6:7" x14ac:dyDescent="0.25">
      <c r="F574" s="52"/>
      <c r="G574" s="53"/>
    </row>
    <row r="575" spans="6:7" x14ac:dyDescent="0.25">
      <c r="F575" s="52"/>
      <c r="G575" s="53"/>
    </row>
    <row r="576" spans="6:7" x14ac:dyDescent="0.25">
      <c r="F576" s="52"/>
      <c r="G576" s="53"/>
    </row>
    <row r="577" spans="6:7" x14ac:dyDescent="0.25">
      <c r="F577" s="52"/>
      <c r="G577" s="53"/>
    </row>
    <row r="578" spans="6:7" x14ac:dyDescent="0.25">
      <c r="F578" s="52"/>
      <c r="G578" s="53"/>
    </row>
    <row r="579" spans="6:7" x14ac:dyDescent="0.25">
      <c r="F579" s="52"/>
      <c r="G579" s="53"/>
    </row>
    <row r="580" spans="6:7" x14ac:dyDescent="0.25">
      <c r="F580" s="52"/>
      <c r="G580" s="53"/>
    </row>
    <row r="581" spans="6:7" x14ac:dyDescent="0.25">
      <c r="F581" s="52"/>
      <c r="G581" s="53"/>
    </row>
    <row r="582" spans="6:7" x14ac:dyDescent="0.25">
      <c r="F582" s="52"/>
      <c r="G582" s="53"/>
    </row>
    <row r="583" spans="6:7" x14ac:dyDescent="0.25">
      <c r="F583" s="52"/>
      <c r="G583" s="53"/>
    </row>
    <row r="584" spans="6:7" x14ac:dyDescent="0.25">
      <c r="F584" s="52"/>
      <c r="G584" s="53"/>
    </row>
    <row r="585" spans="6:7" x14ac:dyDescent="0.25">
      <c r="F585" s="52"/>
      <c r="G585" s="53"/>
    </row>
    <row r="586" spans="6:7" x14ac:dyDescent="0.25">
      <c r="F586" s="52"/>
      <c r="G586" s="53"/>
    </row>
    <row r="587" spans="6:7" x14ac:dyDescent="0.25">
      <c r="F587" s="52"/>
      <c r="G587" s="53"/>
    </row>
    <row r="588" spans="6:7" x14ac:dyDescent="0.25">
      <c r="F588" s="52"/>
      <c r="G588" s="53"/>
    </row>
    <row r="589" spans="6:7" x14ac:dyDescent="0.25">
      <c r="F589" s="52"/>
      <c r="G589" s="53"/>
    </row>
    <row r="590" spans="6:7" x14ac:dyDescent="0.25">
      <c r="F590" s="52"/>
      <c r="G590" s="53"/>
    </row>
    <row r="591" spans="6:7" x14ac:dyDescent="0.25">
      <c r="F591" s="52"/>
      <c r="G591" s="53"/>
    </row>
    <row r="592" spans="6:7" x14ac:dyDescent="0.25">
      <c r="F592" s="52"/>
      <c r="G592" s="53"/>
    </row>
    <row r="593" spans="6:7" x14ac:dyDescent="0.25">
      <c r="F593" s="52"/>
      <c r="G593" s="53"/>
    </row>
    <row r="594" spans="6:7" x14ac:dyDescent="0.25">
      <c r="F594" s="52"/>
      <c r="G594" s="53"/>
    </row>
    <row r="595" spans="6:7" x14ac:dyDescent="0.25">
      <c r="F595" s="52"/>
      <c r="G595" s="53"/>
    </row>
    <row r="596" spans="6:7" x14ac:dyDescent="0.25">
      <c r="F596" s="52"/>
      <c r="G596" s="53"/>
    </row>
    <row r="597" spans="6:7" x14ac:dyDescent="0.25">
      <c r="F597" s="52"/>
      <c r="G597" s="53"/>
    </row>
    <row r="598" spans="6:7" x14ac:dyDescent="0.25">
      <c r="F598" s="52"/>
      <c r="G598" s="53"/>
    </row>
    <row r="599" spans="6:7" x14ac:dyDescent="0.25">
      <c r="F599" s="52"/>
      <c r="G599" s="53"/>
    </row>
    <row r="600" spans="6:7" x14ac:dyDescent="0.25">
      <c r="F600" s="52"/>
      <c r="G600" s="53"/>
    </row>
    <row r="601" spans="6:7" x14ac:dyDescent="0.25">
      <c r="F601" s="52"/>
      <c r="G601" s="53"/>
    </row>
    <row r="602" spans="6:7" x14ac:dyDescent="0.25">
      <c r="F602" s="52"/>
      <c r="G602" s="53"/>
    </row>
    <row r="603" spans="6:7" x14ac:dyDescent="0.25">
      <c r="F603" s="52"/>
      <c r="G603" s="53"/>
    </row>
    <row r="604" spans="6:7" x14ac:dyDescent="0.25">
      <c r="F604" s="52"/>
      <c r="G604" s="53"/>
    </row>
    <row r="605" spans="6:7" x14ac:dyDescent="0.25">
      <c r="F605" s="52"/>
      <c r="G605" s="53"/>
    </row>
    <row r="606" spans="6:7" x14ac:dyDescent="0.25">
      <c r="F606" s="52"/>
      <c r="G606" s="53"/>
    </row>
    <row r="607" spans="6:7" x14ac:dyDescent="0.25">
      <c r="F607" s="52"/>
      <c r="G607" s="53"/>
    </row>
    <row r="608" spans="6:7" x14ac:dyDescent="0.25">
      <c r="F608" s="52"/>
      <c r="G608" s="53"/>
    </row>
    <row r="609" spans="6:7" x14ac:dyDescent="0.25">
      <c r="F609" s="52"/>
      <c r="G609" s="53"/>
    </row>
    <row r="610" spans="6:7" x14ac:dyDescent="0.25">
      <c r="F610" s="52"/>
      <c r="G610" s="53"/>
    </row>
    <row r="611" spans="6:7" x14ac:dyDescent="0.25">
      <c r="F611" s="52"/>
      <c r="G611" s="53"/>
    </row>
    <row r="612" spans="6:7" x14ac:dyDescent="0.25">
      <c r="F612" s="52"/>
      <c r="G612" s="53"/>
    </row>
    <row r="613" spans="6:7" x14ac:dyDescent="0.25">
      <c r="F613" s="52"/>
      <c r="G613" s="53"/>
    </row>
    <row r="614" spans="6:7" x14ac:dyDescent="0.25">
      <c r="F614" s="52"/>
      <c r="G614" s="53"/>
    </row>
    <row r="615" spans="6:7" x14ac:dyDescent="0.25">
      <c r="F615" s="52"/>
      <c r="G615" s="53"/>
    </row>
    <row r="616" spans="6:7" x14ac:dyDescent="0.25">
      <c r="F616" s="52"/>
      <c r="G616" s="53"/>
    </row>
    <row r="617" spans="6:7" x14ac:dyDescent="0.25">
      <c r="F617" s="52"/>
      <c r="G617" s="53"/>
    </row>
    <row r="618" spans="6:7" x14ac:dyDescent="0.25">
      <c r="F618" s="52"/>
      <c r="G618" s="53"/>
    </row>
    <row r="619" spans="6:7" x14ac:dyDescent="0.25">
      <c r="F619" s="52"/>
      <c r="G619" s="53"/>
    </row>
    <row r="620" spans="6:7" x14ac:dyDescent="0.25">
      <c r="F620" s="52"/>
      <c r="G620" s="53"/>
    </row>
    <row r="621" spans="6:7" x14ac:dyDescent="0.25">
      <c r="F621" s="52"/>
      <c r="G621" s="53"/>
    </row>
    <row r="622" spans="6:7" x14ac:dyDescent="0.25">
      <c r="F622" s="52"/>
      <c r="G622" s="53"/>
    </row>
    <row r="623" spans="6:7" x14ac:dyDescent="0.25">
      <c r="F623" s="52"/>
      <c r="G623" s="53"/>
    </row>
    <row r="624" spans="6:7" x14ac:dyDescent="0.25">
      <c r="F624" s="52"/>
      <c r="G624" s="53"/>
    </row>
    <row r="625" spans="6:7" x14ac:dyDescent="0.25">
      <c r="F625" s="52"/>
      <c r="G625" s="53"/>
    </row>
    <row r="626" spans="6:7" x14ac:dyDescent="0.25">
      <c r="F626" s="52"/>
      <c r="G626" s="53"/>
    </row>
    <row r="627" spans="6:7" x14ac:dyDescent="0.25">
      <c r="F627" s="52"/>
      <c r="G627" s="53"/>
    </row>
    <row r="628" spans="6:7" x14ac:dyDescent="0.25">
      <c r="F628" s="52"/>
      <c r="G628" s="53"/>
    </row>
    <row r="629" spans="6:7" x14ac:dyDescent="0.25">
      <c r="F629" s="52"/>
      <c r="G629" s="53"/>
    </row>
    <row r="630" spans="6:7" x14ac:dyDescent="0.25">
      <c r="F630" s="52"/>
      <c r="G630" s="53"/>
    </row>
    <row r="631" spans="6:7" x14ac:dyDescent="0.25">
      <c r="F631" s="52"/>
      <c r="G631" s="53"/>
    </row>
    <row r="632" spans="6:7" x14ac:dyDescent="0.25">
      <c r="F632" s="52"/>
      <c r="G632" s="53"/>
    </row>
    <row r="633" spans="6:7" x14ac:dyDescent="0.25">
      <c r="F633" s="52"/>
      <c r="G633" s="53"/>
    </row>
    <row r="634" spans="6:7" x14ac:dyDescent="0.25">
      <c r="F634" s="52"/>
      <c r="G634" s="53"/>
    </row>
    <row r="635" spans="6:7" x14ac:dyDescent="0.25">
      <c r="F635" s="52"/>
      <c r="G635" s="53"/>
    </row>
    <row r="636" spans="6:7" x14ac:dyDescent="0.25">
      <c r="F636" s="52"/>
      <c r="G636" s="53"/>
    </row>
    <row r="637" spans="6:7" x14ac:dyDescent="0.25">
      <c r="F637" s="52"/>
      <c r="G637" s="53"/>
    </row>
    <row r="638" spans="6:7" x14ac:dyDescent="0.25">
      <c r="F638" s="52"/>
      <c r="G638" s="53"/>
    </row>
    <row r="639" spans="6:7" x14ac:dyDescent="0.25">
      <c r="F639" s="52"/>
      <c r="G639" s="53"/>
    </row>
    <row r="640" spans="6:7" x14ac:dyDescent="0.25">
      <c r="F640" s="52"/>
      <c r="G640" s="53"/>
    </row>
    <row r="641" spans="6:7" x14ac:dyDescent="0.25">
      <c r="F641" s="52"/>
      <c r="G641" s="53"/>
    </row>
    <row r="642" spans="6:7" x14ac:dyDescent="0.25">
      <c r="F642" s="52"/>
      <c r="G642" s="53"/>
    </row>
    <row r="643" spans="6:7" x14ac:dyDescent="0.25">
      <c r="F643" s="52"/>
      <c r="G643" s="53"/>
    </row>
    <row r="644" spans="6:7" x14ac:dyDescent="0.25">
      <c r="F644" s="52"/>
      <c r="G644" s="53"/>
    </row>
    <row r="645" spans="6:7" x14ac:dyDescent="0.25">
      <c r="F645" s="52"/>
      <c r="G645" s="53"/>
    </row>
    <row r="646" spans="6:7" x14ac:dyDescent="0.25">
      <c r="F646" s="52"/>
      <c r="G646" s="53"/>
    </row>
    <row r="647" spans="6:7" x14ac:dyDescent="0.25">
      <c r="F647" s="52"/>
      <c r="G647" s="53"/>
    </row>
    <row r="648" spans="6:7" x14ac:dyDescent="0.25">
      <c r="F648" s="52"/>
      <c r="G648" s="53"/>
    </row>
    <row r="649" spans="6:7" x14ac:dyDescent="0.25">
      <c r="F649" s="52"/>
      <c r="G649" s="53"/>
    </row>
    <row r="650" spans="6:7" x14ac:dyDescent="0.25">
      <c r="F650" s="52"/>
      <c r="G650" s="53"/>
    </row>
    <row r="651" spans="6:7" x14ac:dyDescent="0.25">
      <c r="F651" s="52"/>
      <c r="G651" s="53"/>
    </row>
    <row r="652" spans="6:7" x14ac:dyDescent="0.25">
      <c r="F652" s="52"/>
      <c r="G652" s="53"/>
    </row>
    <row r="653" spans="6:7" x14ac:dyDescent="0.25">
      <c r="F653" s="52"/>
      <c r="G653" s="53"/>
    </row>
    <row r="654" spans="6:7" x14ac:dyDescent="0.25">
      <c r="F654" s="52"/>
      <c r="G654" s="53"/>
    </row>
    <row r="655" spans="6:7" x14ac:dyDescent="0.25">
      <c r="F655" s="52"/>
      <c r="G655" s="53"/>
    </row>
    <row r="656" spans="6:7" x14ac:dyDescent="0.25">
      <c r="F656" s="52"/>
      <c r="G656" s="53"/>
    </row>
    <row r="657" spans="6:7" x14ac:dyDescent="0.25">
      <c r="F657" s="52"/>
      <c r="G657" s="53"/>
    </row>
    <row r="658" spans="6:7" x14ac:dyDescent="0.25">
      <c r="F658" s="52"/>
      <c r="G658" s="53"/>
    </row>
    <row r="659" spans="6:7" x14ac:dyDescent="0.25">
      <c r="F659" s="52"/>
      <c r="G659" s="53"/>
    </row>
    <row r="660" spans="6:7" x14ac:dyDescent="0.25">
      <c r="F660" s="52"/>
      <c r="G660" s="53"/>
    </row>
    <row r="661" spans="6:7" x14ac:dyDescent="0.25">
      <c r="F661" s="52"/>
      <c r="G661" s="53"/>
    </row>
    <row r="662" spans="6:7" x14ac:dyDescent="0.25">
      <c r="F662" s="52"/>
      <c r="G662" s="53"/>
    </row>
    <row r="663" spans="6:7" x14ac:dyDescent="0.25">
      <c r="F663" s="52"/>
      <c r="G663" s="53"/>
    </row>
    <row r="664" spans="6:7" x14ac:dyDescent="0.25">
      <c r="F664" s="52"/>
      <c r="G664" s="53"/>
    </row>
    <row r="665" spans="6:7" x14ac:dyDescent="0.25">
      <c r="F665" s="52"/>
      <c r="G665" s="53"/>
    </row>
    <row r="666" spans="6:7" x14ac:dyDescent="0.25">
      <c r="F666" s="52"/>
      <c r="G666" s="53"/>
    </row>
    <row r="667" spans="6:7" x14ac:dyDescent="0.25">
      <c r="F667" s="52"/>
      <c r="G667" s="53"/>
    </row>
    <row r="668" spans="6:7" x14ac:dyDescent="0.25">
      <c r="F668" s="52"/>
      <c r="G668" s="53"/>
    </row>
    <row r="669" spans="6:7" x14ac:dyDescent="0.25">
      <c r="F669" s="52"/>
      <c r="G669" s="53"/>
    </row>
    <row r="670" spans="6:7" x14ac:dyDescent="0.25">
      <c r="F670" s="52"/>
      <c r="G670" s="53"/>
    </row>
    <row r="671" spans="6:7" x14ac:dyDescent="0.25">
      <c r="F671" s="52"/>
      <c r="G671" s="53"/>
    </row>
    <row r="672" spans="6:7" x14ac:dyDescent="0.25">
      <c r="F672" s="52"/>
      <c r="G672" s="53"/>
    </row>
    <row r="673" spans="6:7" x14ac:dyDescent="0.25">
      <c r="F673" s="52"/>
      <c r="G673" s="53"/>
    </row>
    <row r="674" spans="6:7" x14ac:dyDescent="0.25">
      <c r="F674" s="52"/>
      <c r="G674" s="53"/>
    </row>
    <row r="675" spans="6:7" x14ac:dyDescent="0.25">
      <c r="F675" s="52"/>
      <c r="G675" s="53"/>
    </row>
    <row r="676" spans="6:7" x14ac:dyDescent="0.25">
      <c r="F676" s="52"/>
      <c r="G676" s="53"/>
    </row>
    <row r="677" spans="6:7" x14ac:dyDescent="0.25">
      <c r="F677" s="52"/>
      <c r="G677" s="53"/>
    </row>
    <row r="678" spans="6:7" x14ac:dyDescent="0.25">
      <c r="F678" s="52"/>
      <c r="G678" s="53"/>
    </row>
    <row r="679" spans="6:7" x14ac:dyDescent="0.25">
      <c r="F679" s="52"/>
      <c r="G679" s="53"/>
    </row>
    <row r="680" spans="6:7" x14ac:dyDescent="0.25">
      <c r="F680" s="52"/>
      <c r="G680" s="53"/>
    </row>
    <row r="681" spans="6:7" x14ac:dyDescent="0.25">
      <c r="F681" s="52"/>
      <c r="G681" s="53"/>
    </row>
    <row r="682" spans="6:7" x14ac:dyDescent="0.25">
      <c r="F682" s="52"/>
      <c r="G682" s="53"/>
    </row>
    <row r="683" spans="6:7" x14ac:dyDescent="0.25">
      <c r="F683" s="52"/>
      <c r="G683" s="53"/>
    </row>
    <row r="684" spans="6:7" x14ac:dyDescent="0.25">
      <c r="F684" s="52"/>
      <c r="G684" s="53"/>
    </row>
    <row r="685" spans="6:7" x14ac:dyDescent="0.25">
      <c r="F685" s="52"/>
      <c r="G685" s="53"/>
    </row>
    <row r="686" spans="6:7" x14ac:dyDescent="0.25">
      <c r="F686" s="52"/>
      <c r="G686" s="53"/>
    </row>
    <row r="687" spans="6:7" x14ac:dyDescent="0.25">
      <c r="F687" s="52"/>
      <c r="G687" s="53"/>
    </row>
    <row r="688" spans="6:7" x14ac:dyDescent="0.25">
      <c r="F688" s="52"/>
      <c r="G688" s="53"/>
    </row>
    <row r="689" spans="6:7" x14ac:dyDescent="0.25">
      <c r="F689" s="52"/>
      <c r="G689" s="53"/>
    </row>
    <row r="690" spans="6:7" x14ac:dyDescent="0.25">
      <c r="F690" s="52"/>
      <c r="G690" s="53"/>
    </row>
    <row r="691" spans="6:7" x14ac:dyDescent="0.25">
      <c r="F691" s="52"/>
      <c r="G691" s="53"/>
    </row>
    <row r="692" spans="6:7" x14ac:dyDescent="0.25">
      <c r="F692" s="52"/>
      <c r="G692" s="53"/>
    </row>
    <row r="693" spans="6:7" x14ac:dyDescent="0.25">
      <c r="F693" s="52"/>
      <c r="G693" s="53"/>
    </row>
    <row r="694" spans="6:7" x14ac:dyDescent="0.25">
      <c r="F694" s="52"/>
      <c r="G694" s="53"/>
    </row>
    <row r="695" spans="6:7" x14ac:dyDescent="0.25">
      <c r="F695" s="52"/>
      <c r="G695" s="53"/>
    </row>
    <row r="696" spans="6:7" x14ac:dyDescent="0.25">
      <c r="F696" s="52"/>
      <c r="G696" s="53"/>
    </row>
    <row r="697" spans="6:7" x14ac:dyDescent="0.25">
      <c r="F697" s="52"/>
      <c r="G697" s="53"/>
    </row>
    <row r="698" spans="6:7" x14ac:dyDescent="0.25">
      <c r="F698" s="52"/>
      <c r="G698" s="53"/>
    </row>
    <row r="699" spans="6:7" x14ac:dyDescent="0.25">
      <c r="F699" s="52"/>
      <c r="G699" s="53"/>
    </row>
    <row r="700" spans="6:7" x14ac:dyDescent="0.25">
      <c r="F700" s="52"/>
      <c r="G700" s="53"/>
    </row>
    <row r="701" spans="6:7" x14ac:dyDescent="0.25">
      <c r="F701" s="52"/>
      <c r="G701" s="53"/>
    </row>
    <row r="702" spans="6:7" x14ac:dyDescent="0.25">
      <c r="F702" s="52"/>
      <c r="G702" s="53"/>
    </row>
    <row r="703" spans="6:7" x14ac:dyDescent="0.25">
      <c r="F703" s="52"/>
      <c r="G703" s="53"/>
    </row>
    <row r="704" spans="6:7" x14ac:dyDescent="0.25">
      <c r="F704" s="52"/>
      <c r="G704" s="53"/>
    </row>
    <row r="705" spans="6:7" x14ac:dyDescent="0.25">
      <c r="F705" s="52"/>
      <c r="G705" s="53"/>
    </row>
    <row r="706" spans="6:7" x14ac:dyDescent="0.25">
      <c r="F706" s="52"/>
      <c r="G706" s="53"/>
    </row>
    <row r="707" spans="6:7" x14ac:dyDescent="0.25">
      <c r="F707" s="52"/>
      <c r="G707" s="53"/>
    </row>
    <row r="708" spans="6:7" x14ac:dyDescent="0.25">
      <c r="F708" s="52"/>
      <c r="G708" s="53"/>
    </row>
    <row r="709" spans="6:7" x14ac:dyDescent="0.25">
      <c r="F709" s="52"/>
      <c r="G709" s="53"/>
    </row>
    <row r="710" spans="6:7" x14ac:dyDescent="0.25">
      <c r="F710" s="52"/>
      <c r="G710" s="53"/>
    </row>
    <row r="711" spans="6:7" x14ac:dyDescent="0.25">
      <c r="F711" s="52"/>
      <c r="G711" s="53"/>
    </row>
    <row r="712" spans="6:7" x14ac:dyDescent="0.25">
      <c r="F712" s="52"/>
      <c r="G712" s="53"/>
    </row>
    <row r="713" spans="6:7" x14ac:dyDescent="0.25">
      <c r="F713" s="52"/>
      <c r="G713" s="53"/>
    </row>
    <row r="714" spans="6:7" x14ac:dyDescent="0.25">
      <c r="F714" s="52"/>
      <c r="G714" s="53"/>
    </row>
    <row r="715" spans="6:7" x14ac:dyDescent="0.25">
      <c r="F715" s="52"/>
      <c r="G715" s="53"/>
    </row>
    <row r="716" spans="6:7" x14ac:dyDescent="0.25">
      <c r="F716" s="52"/>
      <c r="G716" s="53"/>
    </row>
    <row r="717" spans="6:7" x14ac:dyDescent="0.25">
      <c r="F717" s="52"/>
      <c r="G717" s="53"/>
    </row>
    <row r="718" spans="6:7" x14ac:dyDescent="0.25">
      <c r="F718" s="52"/>
      <c r="G718" s="53"/>
    </row>
    <row r="719" spans="6:7" x14ac:dyDescent="0.25">
      <c r="F719" s="52"/>
      <c r="G719" s="53"/>
    </row>
    <row r="720" spans="6:7" x14ac:dyDescent="0.25">
      <c r="F720" s="52"/>
      <c r="G720" s="53"/>
    </row>
    <row r="721" spans="6:7" x14ac:dyDescent="0.25">
      <c r="F721" s="52"/>
      <c r="G721" s="53"/>
    </row>
    <row r="722" spans="6:7" x14ac:dyDescent="0.25">
      <c r="F722" s="52"/>
      <c r="G722" s="53"/>
    </row>
    <row r="723" spans="6:7" x14ac:dyDescent="0.25">
      <c r="F723" s="52"/>
      <c r="G723" s="53"/>
    </row>
    <row r="724" spans="6:7" x14ac:dyDescent="0.25">
      <c r="F724" s="52"/>
      <c r="G724" s="53"/>
    </row>
    <row r="725" spans="6:7" x14ac:dyDescent="0.25">
      <c r="F725" s="52"/>
      <c r="G725" s="53"/>
    </row>
    <row r="726" spans="6:7" x14ac:dyDescent="0.25">
      <c r="F726" s="52"/>
      <c r="G726" s="53"/>
    </row>
    <row r="727" spans="6:7" x14ac:dyDescent="0.25">
      <c r="F727" s="52"/>
      <c r="G727" s="53"/>
    </row>
    <row r="728" spans="6:7" x14ac:dyDescent="0.25">
      <c r="F728" s="52"/>
      <c r="G728" s="53"/>
    </row>
    <row r="729" spans="6:7" x14ac:dyDescent="0.25">
      <c r="F729" s="52"/>
      <c r="G729" s="53"/>
    </row>
    <row r="730" spans="6:7" x14ac:dyDescent="0.25">
      <c r="F730" s="52"/>
      <c r="G730" s="53"/>
    </row>
    <row r="731" spans="6:7" x14ac:dyDescent="0.25">
      <c r="F731" s="52"/>
      <c r="G731" s="53"/>
    </row>
    <row r="732" spans="6:7" x14ac:dyDescent="0.25">
      <c r="F732" s="52"/>
      <c r="G732" s="53"/>
    </row>
    <row r="733" spans="6:7" x14ac:dyDescent="0.25">
      <c r="F733" s="52"/>
      <c r="G733" s="53"/>
    </row>
    <row r="734" spans="6:7" x14ac:dyDescent="0.25">
      <c r="F734" s="52"/>
      <c r="G734" s="53"/>
    </row>
    <row r="735" spans="6:7" x14ac:dyDescent="0.25">
      <c r="F735" s="52"/>
      <c r="G735" s="53"/>
    </row>
    <row r="736" spans="6:7" x14ac:dyDescent="0.25">
      <c r="F736" s="52"/>
      <c r="G736" s="53"/>
    </row>
    <row r="737" spans="6:7" x14ac:dyDescent="0.25">
      <c r="F737" s="52"/>
      <c r="G737" s="53"/>
    </row>
    <row r="738" spans="6:7" x14ac:dyDescent="0.25">
      <c r="F738" s="52"/>
      <c r="G738" s="53"/>
    </row>
    <row r="739" spans="6:7" x14ac:dyDescent="0.25">
      <c r="F739" s="52"/>
      <c r="G739" s="53"/>
    </row>
    <row r="740" spans="6:7" x14ac:dyDescent="0.25">
      <c r="F740" s="52"/>
      <c r="G740" s="53"/>
    </row>
    <row r="741" spans="6:7" x14ac:dyDescent="0.25">
      <c r="F741" s="52"/>
      <c r="G741" s="53"/>
    </row>
    <row r="742" spans="6:7" x14ac:dyDescent="0.25">
      <c r="F742" s="52"/>
      <c r="G742" s="53"/>
    </row>
    <row r="743" spans="6:7" x14ac:dyDescent="0.25">
      <c r="F743" s="52"/>
      <c r="G743" s="53"/>
    </row>
    <row r="744" spans="6:7" x14ac:dyDescent="0.25">
      <c r="F744" s="52"/>
      <c r="G744" s="53"/>
    </row>
    <row r="745" spans="6:7" x14ac:dyDescent="0.25">
      <c r="F745" s="52"/>
      <c r="G745" s="53"/>
    </row>
    <row r="746" spans="6:7" x14ac:dyDescent="0.25">
      <c r="F746" s="52"/>
      <c r="G746" s="53"/>
    </row>
    <row r="747" spans="6:7" x14ac:dyDescent="0.25">
      <c r="F747" s="52"/>
      <c r="G747" s="53"/>
    </row>
    <row r="748" spans="6:7" x14ac:dyDescent="0.25">
      <c r="F748" s="52"/>
      <c r="G748" s="53"/>
    </row>
    <row r="749" spans="6:7" x14ac:dyDescent="0.25">
      <c r="F749" s="52"/>
      <c r="G749" s="53"/>
    </row>
    <row r="750" spans="6:7" x14ac:dyDescent="0.25">
      <c r="F750" s="52"/>
      <c r="G750" s="53"/>
    </row>
    <row r="751" spans="6:7" x14ac:dyDescent="0.25">
      <c r="F751" s="52"/>
      <c r="G751" s="53"/>
    </row>
    <row r="752" spans="6:7" x14ac:dyDescent="0.25">
      <c r="F752" s="52"/>
      <c r="G752" s="53"/>
    </row>
    <row r="753" spans="6:7" x14ac:dyDescent="0.25">
      <c r="F753" s="52"/>
      <c r="G753" s="53"/>
    </row>
    <row r="754" spans="6:7" x14ac:dyDescent="0.25">
      <c r="F754" s="52"/>
      <c r="G754" s="53"/>
    </row>
    <row r="755" spans="6:7" x14ac:dyDescent="0.25">
      <c r="F755" s="52"/>
      <c r="G755" s="53"/>
    </row>
    <row r="756" spans="6:7" x14ac:dyDescent="0.25">
      <c r="F756" s="52"/>
      <c r="G756" s="53"/>
    </row>
    <row r="757" spans="6:7" x14ac:dyDescent="0.25">
      <c r="F757" s="52"/>
      <c r="G757" s="53"/>
    </row>
    <row r="758" spans="6:7" x14ac:dyDescent="0.25">
      <c r="F758" s="52"/>
      <c r="G758" s="53"/>
    </row>
    <row r="759" spans="6:7" x14ac:dyDescent="0.25">
      <c r="F759" s="52"/>
      <c r="G759" s="53"/>
    </row>
    <row r="760" spans="6:7" x14ac:dyDescent="0.25">
      <c r="F760" s="52"/>
      <c r="G760" s="53"/>
    </row>
    <row r="761" spans="6:7" x14ac:dyDescent="0.25">
      <c r="F761" s="52"/>
      <c r="G761" s="53"/>
    </row>
    <row r="762" spans="6:7" x14ac:dyDescent="0.25">
      <c r="F762" s="52"/>
      <c r="G762" s="53"/>
    </row>
    <row r="763" spans="6:7" x14ac:dyDescent="0.25">
      <c r="F763" s="52"/>
      <c r="G763" s="53"/>
    </row>
    <row r="764" spans="6:7" x14ac:dyDescent="0.25">
      <c r="F764" s="52"/>
      <c r="G764" s="53"/>
    </row>
    <row r="765" spans="6:7" x14ac:dyDescent="0.25">
      <c r="F765" s="52"/>
      <c r="G765" s="53"/>
    </row>
    <row r="766" spans="6:7" x14ac:dyDescent="0.25">
      <c r="F766" s="52"/>
      <c r="G766" s="53"/>
    </row>
    <row r="767" spans="6:7" x14ac:dyDescent="0.25">
      <c r="F767" s="52"/>
      <c r="G767" s="53"/>
    </row>
    <row r="768" spans="6:7" x14ac:dyDescent="0.25">
      <c r="F768" s="52"/>
      <c r="G768" s="53"/>
    </row>
    <row r="769" spans="6:7" x14ac:dyDescent="0.25">
      <c r="F769" s="52"/>
      <c r="G769" s="53"/>
    </row>
    <row r="770" spans="6:7" x14ac:dyDescent="0.25">
      <c r="F770" s="52"/>
      <c r="G770" s="53"/>
    </row>
    <row r="771" spans="6:7" x14ac:dyDescent="0.25">
      <c r="F771" s="52"/>
      <c r="G771" s="53"/>
    </row>
    <row r="772" spans="6:7" x14ac:dyDescent="0.25">
      <c r="F772" s="52"/>
      <c r="G772" s="53"/>
    </row>
    <row r="773" spans="6:7" x14ac:dyDescent="0.25">
      <c r="F773" s="52"/>
      <c r="G773" s="53"/>
    </row>
    <row r="774" spans="6:7" x14ac:dyDescent="0.25">
      <c r="F774" s="52"/>
      <c r="G774" s="53"/>
    </row>
    <row r="775" spans="6:7" x14ac:dyDescent="0.25">
      <c r="F775" s="52"/>
      <c r="G775" s="53"/>
    </row>
    <row r="776" spans="6:7" x14ac:dyDescent="0.25">
      <c r="F776" s="52"/>
      <c r="G776" s="53"/>
    </row>
    <row r="777" spans="6:7" x14ac:dyDescent="0.25">
      <c r="F777" s="52"/>
      <c r="G777" s="53"/>
    </row>
    <row r="778" spans="6:7" x14ac:dyDescent="0.25">
      <c r="F778" s="52"/>
      <c r="G778" s="53"/>
    </row>
    <row r="779" spans="6:7" x14ac:dyDescent="0.25">
      <c r="F779" s="52"/>
      <c r="G779" s="53"/>
    </row>
    <row r="780" spans="6:7" x14ac:dyDescent="0.25">
      <c r="F780" s="52"/>
      <c r="G780" s="53"/>
    </row>
    <row r="781" spans="6:7" x14ac:dyDescent="0.25">
      <c r="F781" s="52"/>
      <c r="G781" s="53"/>
    </row>
    <row r="782" spans="6:7" x14ac:dyDescent="0.25">
      <c r="F782" s="52"/>
      <c r="G782" s="53"/>
    </row>
    <row r="783" spans="6:7" x14ac:dyDescent="0.25">
      <c r="F783" s="52"/>
      <c r="G783" s="53"/>
    </row>
    <row r="784" spans="6:7" x14ac:dyDescent="0.25">
      <c r="F784" s="52"/>
      <c r="G784" s="53"/>
    </row>
    <row r="785" spans="6:7" x14ac:dyDescent="0.25">
      <c r="F785" s="52"/>
      <c r="G785" s="53"/>
    </row>
    <row r="786" spans="6:7" x14ac:dyDescent="0.25">
      <c r="F786" s="52"/>
      <c r="G786" s="53"/>
    </row>
    <row r="787" spans="6:7" x14ac:dyDescent="0.25">
      <c r="F787" s="52"/>
      <c r="G787" s="53"/>
    </row>
    <row r="788" spans="6:7" x14ac:dyDescent="0.25">
      <c r="F788" s="52"/>
      <c r="G788" s="53"/>
    </row>
    <row r="789" spans="6:7" x14ac:dyDescent="0.25">
      <c r="F789" s="52"/>
      <c r="G789" s="53"/>
    </row>
    <row r="790" spans="6:7" x14ac:dyDescent="0.25">
      <c r="F790" s="52"/>
      <c r="G790" s="53"/>
    </row>
    <row r="791" spans="6:7" x14ac:dyDescent="0.25">
      <c r="F791" s="52"/>
      <c r="G791" s="53"/>
    </row>
    <row r="792" spans="6:7" x14ac:dyDescent="0.25">
      <c r="F792" s="52"/>
      <c r="G792" s="53"/>
    </row>
    <row r="793" spans="6:7" x14ac:dyDescent="0.25">
      <c r="F793" s="52"/>
      <c r="G793" s="53"/>
    </row>
    <row r="794" spans="6:7" x14ac:dyDescent="0.25">
      <c r="F794" s="52"/>
      <c r="G794" s="53"/>
    </row>
    <row r="795" spans="6:7" x14ac:dyDescent="0.25">
      <c r="F795" s="52"/>
      <c r="G795" s="53"/>
    </row>
    <row r="796" spans="6:7" x14ac:dyDescent="0.25">
      <c r="F796" s="52"/>
      <c r="G796" s="53"/>
    </row>
    <row r="797" spans="6:7" x14ac:dyDescent="0.25">
      <c r="F797" s="52"/>
      <c r="G797" s="53"/>
    </row>
    <row r="798" spans="6:7" x14ac:dyDescent="0.25">
      <c r="F798" s="52"/>
      <c r="G798" s="53"/>
    </row>
    <row r="799" spans="6:7" x14ac:dyDescent="0.25">
      <c r="F799" s="52"/>
      <c r="G799" s="53"/>
    </row>
    <row r="800" spans="6:7" x14ac:dyDescent="0.25">
      <c r="F800" s="52"/>
      <c r="G800" s="53"/>
    </row>
    <row r="801" spans="6:7" x14ac:dyDescent="0.25">
      <c r="F801" s="52"/>
      <c r="G801" s="53"/>
    </row>
    <row r="802" spans="6:7" x14ac:dyDescent="0.25">
      <c r="F802" s="52"/>
      <c r="G802" s="53"/>
    </row>
    <row r="803" spans="6:7" x14ac:dyDescent="0.25">
      <c r="F803" s="52"/>
      <c r="G803" s="53"/>
    </row>
    <row r="804" spans="6:7" x14ac:dyDescent="0.25">
      <c r="F804" s="52"/>
      <c r="G804" s="53"/>
    </row>
    <row r="805" spans="6:7" x14ac:dyDescent="0.25">
      <c r="F805" s="52"/>
      <c r="G805" s="53"/>
    </row>
    <row r="806" spans="6:7" x14ac:dyDescent="0.25">
      <c r="F806" s="52"/>
      <c r="G806" s="53"/>
    </row>
    <row r="807" spans="6:7" x14ac:dyDescent="0.25">
      <c r="F807" s="52"/>
      <c r="G807" s="53"/>
    </row>
    <row r="808" spans="6:7" x14ac:dyDescent="0.25">
      <c r="F808" s="52"/>
      <c r="G808" s="53"/>
    </row>
    <row r="809" spans="6:7" x14ac:dyDescent="0.25">
      <c r="F809" s="52"/>
      <c r="G809" s="53"/>
    </row>
    <row r="810" spans="6:7" x14ac:dyDescent="0.25">
      <c r="F810" s="52"/>
      <c r="G810" s="53"/>
    </row>
    <row r="811" spans="6:7" x14ac:dyDescent="0.25">
      <c r="F811" s="52"/>
      <c r="G811" s="53"/>
    </row>
    <row r="812" spans="6:7" x14ac:dyDescent="0.25">
      <c r="F812" s="52"/>
      <c r="G812" s="53"/>
    </row>
    <row r="813" spans="6:7" x14ac:dyDescent="0.25">
      <c r="F813" s="52"/>
      <c r="G813" s="53"/>
    </row>
    <row r="814" spans="6:7" x14ac:dyDescent="0.25">
      <c r="F814" s="52"/>
      <c r="G814" s="53"/>
    </row>
    <row r="815" spans="6:7" x14ac:dyDescent="0.25">
      <c r="F815" s="52"/>
      <c r="G815" s="53"/>
    </row>
    <row r="816" spans="6:7" x14ac:dyDescent="0.25">
      <c r="F816" s="52"/>
      <c r="G816" s="53"/>
    </row>
    <row r="817" spans="6:7" x14ac:dyDescent="0.25">
      <c r="F817" s="52"/>
      <c r="G817" s="53"/>
    </row>
    <row r="818" spans="6:7" x14ac:dyDescent="0.25">
      <c r="F818" s="52"/>
      <c r="G818" s="53"/>
    </row>
    <row r="819" spans="6:7" x14ac:dyDescent="0.25">
      <c r="F819" s="52"/>
      <c r="G819" s="53"/>
    </row>
    <row r="820" spans="6:7" x14ac:dyDescent="0.25">
      <c r="F820" s="52"/>
      <c r="G820" s="53"/>
    </row>
    <row r="821" spans="6:7" x14ac:dyDescent="0.25">
      <c r="F821" s="52"/>
      <c r="G821" s="53"/>
    </row>
    <row r="822" spans="6:7" x14ac:dyDescent="0.25">
      <c r="F822" s="52"/>
      <c r="G822" s="53"/>
    </row>
    <row r="823" spans="6:7" x14ac:dyDescent="0.25">
      <c r="F823" s="52"/>
      <c r="G823" s="53"/>
    </row>
    <row r="824" spans="6:7" x14ac:dyDescent="0.25">
      <c r="F824" s="52"/>
      <c r="G824" s="53"/>
    </row>
    <row r="825" spans="6:7" x14ac:dyDescent="0.25">
      <c r="F825" s="52"/>
      <c r="G825" s="53"/>
    </row>
    <row r="826" spans="6:7" x14ac:dyDescent="0.25">
      <c r="F826" s="52"/>
      <c r="G826" s="53"/>
    </row>
    <row r="827" spans="6:7" x14ac:dyDescent="0.25">
      <c r="F827" s="52"/>
      <c r="G827" s="53"/>
    </row>
    <row r="828" spans="6:7" x14ac:dyDescent="0.25">
      <c r="F828" s="52"/>
      <c r="G828" s="53"/>
    </row>
    <row r="829" spans="6:7" x14ac:dyDescent="0.25">
      <c r="F829" s="52"/>
      <c r="G829" s="53"/>
    </row>
    <row r="830" spans="6:7" x14ac:dyDescent="0.25">
      <c r="F830" s="52"/>
      <c r="G830" s="53"/>
    </row>
    <row r="831" spans="6:7" x14ac:dyDescent="0.25">
      <c r="F831" s="52"/>
      <c r="G831" s="53"/>
    </row>
    <row r="832" spans="6:7" x14ac:dyDescent="0.25">
      <c r="F832" s="52"/>
      <c r="G832" s="53"/>
    </row>
    <row r="833" spans="6:7" x14ac:dyDescent="0.25">
      <c r="F833" s="52"/>
      <c r="G833" s="53"/>
    </row>
    <row r="834" spans="6:7" x14ac:dyDescent="0.25">
      <c r="F834" s="52"/>
      <c r="G834" s="53"/>
    </row>
    <row r="835" spans="6:7" x14ac:dyDescent="0.25">
      <c r="F835" s="52"/>
      <c r="G835" s="53"/>
    </row>
    <row r="836" spans="6:7" x14ac:dyDescent="0.25">
      <c r="F836" s="52"/>
      <c r="G836" s="53"/>
    </row>
    <row r="837" spans="6:7" x14ac:dyDescent="0.25">
      <c r="F837" s="52"/>
      <c r="G837" s="53"/>
    </row>
    <row r="838" spans="6:7" x14ac:dyDescent="0.25">
      <c r="F838" s="52"/>
      <c r="G838" s="53"/>
    </row>
    <row r="839" spans="6:7" x14ac:dyDescent="0.25">
      <c r="F839" s="52"/>
      <c r="G839" s="53"/>
    </row>
    <row r="840" spans="6:7" x14ac:dyDescent="0.25">
      <c r="F840" s="52"/>
      <c r="G840" s="53"/>
    </row>
    <row r="841" spans="6:7" x14ac:dyDescent="0.25">
      <c r="F841" s="52"/>
      <c r="G841" s="53"/>
    </row>
    <row r="842" spans="6:7" x14ac:dyDescent="0.25">
      <c r="F842" s="52"/>
      <c r="G842" s="53"/>
    </row>
    <row r="843" spans="6:7" x14ac:dyDescent="0.25">
      <c r="F843" s="52"/>
      <c r="G843" s="53"/>
    </row>
    <row r="844" spans="6:7" x14ac:dyDescent="0.25">
      <c r="F844" s="52"/>
      <c r="G844" s="53"/>
    </row>
    <row r="845" spans="6:7" x14ac:dyDescent="0.25">
      <c r="F845" s="52"/>
      <c r="G845" s="53"/>
    </row>
    <row r="846" spans="6:7" x14ac:dyDescent="0.25">
      <c r="F846" s="52"/>
      <c r="G846" s="53"/>
    </row>
    <row r="847" spans="6:7" x14ac:dyDescent="0.25">
      <c r="F847" s="52"/>
      <c r="G847" s="53"/>
    </row>
    <row r="848" spans="6:7" x14ac:dyDescent="0.25">
      <c r="F848" s="52"/>
      <c r="G848" s="53"/>
    </row>
    <row r="849" spans="6:7" x14ac:dyDescent="0.25">
      <c r="F849" s="52"/>
      <c r="G849" s="53"/>
    </row>
    <row r="850" spans="6:7" x14ac:dyDescent="0.25">
      <c r="F850" s="52"/>
      <c r="G850" s="53"/>
    </row>
    <row r="851" spans="6:7" x14ac:dyDescent="0.25">
      <c r="F851" s="52"/>
      <c r="G851" s="53"/>
    </row>
    <row r="852" spans="6:7" x14ac:dyDescent="0.25">
      <c r="F852" s="52"/>
      <c r="G852" s="53"/>
    </row>
    <row r="853" spans="6:7" x14ac:dyDescent="0.25">
      <c r="F853" s="52"/>
      <c r="G853" s="53"/>
    </row>
    <row r="854" spans="6:7" x14ac:dyDescent="0.25">
      <c r="F854" s="52"/>
      <c r="G854" s="53"/>
    </row>
    <row r="855" spans="6:7" x14ac:dyDescent="0.25">
      <c r="F855" s="52"/>
      <c r="G855" s="53"/>
    </row>
    <row r="856" spans="6:7" x14ac:dyDescent="0.25">
      <c r="F856" s="52"/>
      <c r="G856" s="53"/>
    </row>
    <row r="857" spans="6:7" x14ac:dyDescent="0.25">
      <c r="F857" s="52"/>
      <c r="G857" s="53"/>
    </row>
    <row r="858" spans="6:7" x14ac:dyDescent="0.25">
      <c r="F858" s="52"/>
      <c r="G858" s="53"/>
    </row>
    <row r="859" spans="6:7" x14ac:dyDescent="0.25">
      <c r="F859" s="52"/>
      <c r="G859" s="53"/>
    </row>
    <row r="860" spans="6:7" x14ac:dyDescent="0.25">
      <c r="F860" s="52"/>
      <c r="G860" s="53"/>
    </row>
    <row r="861" spans="6:7" x14ac:dyDescent="0.25">
      <c r="F861" s="52"/>
      <c r="G861" s="53"/>
    </row>
    <row r="862" spans="6:7" x14ac:dyDescent="0.25">
      <c r="F862" s="52"/>
      <c r="G862" s="53"/>
    </row>
    <row r="863" spans="6:7" x14ac:dyDescent="0.25">
      <c r="F863" s="52"/>
      <c r="G863" s="53"/>
    </row>
    <row r="864" spans="6:7" x14ac:dyDescent="0.25">
      <c r="F864" s="52"/>
      <c r="G864" s="53"/>
    </row>
    <row r="865" spans="6:7" x14ac:dyDescent="0.25">
      <c r="F865" s="52"/>
      <c r="G865" s="53"/>
    </row>
    <row r="866" spans="6:7" x14ac:dyDescent="0.25">
      <c r="F866" s="52"/>
      <c r="G866" s="53"/>
    </row>
    <row r="867" spans="6:7" x14ac:dyDescent="0.25">
      <c r="F867" s="52"/>
      <c r="G867" s="53"/>
    </row>
    <row r="868" spans="6:7" x14ac:dyDescent="0.25">
      <c r="F868" s="52"/>
      <c r="G868" s="53"/>
    </row>
    <row r="869" spans="6:7" x14ac:dyDescent="0.25">
      <c r="F869" s="52"/>
      <c r="G869" s="53"/>
    </row>
    <row r="870" spans="6:7" x14ac:dyDescent="0.25">
      <c r="F870" s="52"/>
      <c r="G870" s="53"/>
    </row>
    <row r="871" spans="6:7" x14ac:dyDescent="0.25">
      <c r="F871" s="52"/>
      <c r="G871" s="53"/>
    </row>
    <row r="872" spans="6:7" x14ac:dyDescent="0.25">
      <c r="F872" s="52"/>
      <c r="G872" s="53"/>
    </row>
    <row r="873" spans="6:7" x14ac:dyDescent="0.25">
      <c r="F873" s="52"/>
      <c r="G873" s="53"/>
    </row>
    <row r="874" spans="6:7" x14ac:dyDescent="0.25">
      <c r="F874" s="52"/>
      <c r="G874" s="53"/>
    </row>
    <row r="875" spans="6:7" x14ac:dyDescent="0.25">
      <c r="F875" s="52"/>
      <c r="G875" s="53"/>
    </row>
    <row r="876" spans="6:7" x14ac:dyDescent="0.25">
      <c r="F876" s="52"/>
      <c r="G876" s="53"/>
    </row>
    <row r="877" spans="6:7" x14ac:dyDescent="0.25">
      <c r="F877" s="52"/>
      <c r="G877" s="53"/>
    </row>
    <row r="878" spans="6:7" x14ac:dyDescent="0.25">
      <c r="F878" s="52"/>
      <c r="G878" s="53"/>
    </row>
    <row r="879" spans="6:7" x14ac:dyDescent="0.25">
      <c r="F879" s="52"/>
      <c r="G879" s="53"/>
    </row>
    <row r="880" spans="6:7" x14ac:dyDescent="0.25">
      <c r="F880" s="52"/>
      <c r="G880" s="53"/>
    </row>
    <row r="881" spans="6:7" x14ac:dyDescent="0.25">
      <c r="F881" s="52"/>
      <c r="G881" s="53"/>
    </row>
    <row r="882" spans="6:7" x14ac:dyDescent="0.25">
      <c r="F882" s="52"/>
      <c r="G882" s="53"/>
    </row>
    <row r="883" spans="6:7" x14ac:dyDescent="0.25">
      <c r="F883" s="52"/>
      <c r="G883" s="53"/>
    </row>
    <row r="884" spans="6:7" x14ac:dyDescent="0.25">
      <c r="F884" s="52"/>
      <c r="G884" s="53"/>
    </row>
    <row r="885" spans="6:7" x14ac:dyDescent="0.25">
      <c r="F885" s="52"/>
      <c r="G885" s="53"/>
    </row>
    <row r="886" spans="6:7" x14ac:dyDescent="0.25">
      <c r="F886" s="52"/>
      <c r="G886" s="53"/>
    </row>
    <row r="887" spans="6:7" x14ac:dyDescent="0.25">
      <c r="F887" s="52"/>
      <c r="G887" s="53"/>
    </row>
    <row r="888" spans="6:7" x14ac:dyDescent="0.25">
      <c r="F888" s="52"/>
      <c r="G888" s="53"/>
    </row>
    <row r="889" spans="6:7" x14ac:dyDescent="0.25">
      <c r="F889" s="52"/>
      <c r="G889" s="53"/>
    </row>
    <row r="890" spans="6:7" x14ac:dyDescent="0.25">
      <c r="F890" s="52"/>
      <c r="G890" s="53"/>
    </row>
    <row r="891" spans="6:7" x14ac:dyDescent="0.25">
      <c r="F891" s="52"/>
      <c r="G891" s="53"/>
    </row>
    <row r="892" spans="6:7" x14ac:dyDescent="0.25">
      <c r="F892" s="52"/>
      <c r="G892" s="53"/>
    </row>
    <row r="893" spans="6:7" x14ac:dyDescent="0.25">
      <c r="F893" s="52"/>
      <c r="G893" s="53"/>
    </row>
    <row r="894" spans="6:7" x14ac:dyDescent="0.25">
      <c r="F894" s="52"/>
      <c r="G894" s="53"/>
    </row>
    <row r="895" spans="6:7" x14ac:dyDescent="0.25">
      <c r="F895" s="52"/>
      <c r="G895" s="53"/>
    </row>
    <row r="896" spans="6:7" x14ac:dyDescent="0.25">
      <c r="F896" s="52"/>
      <c r="G896" s="53"/>
    </row>
    <row r="897" spans="6:7" x14ac:dyDescent="0.25">
      <c r="F897" s="52"/>
      <c r="G897" s="53"/>
    </row>
    <row r="898" spans="6:7" x14ac:dyDescent="0.25">
      <c r="F898" s="52"/>
      <c r="G898" s="53"/>
    </row>
    <row r="899" spans="6:7" x14ac:dyDescent="0.25">
      <c r="F899" s="52"/>
      <c r="G899" s="53"/>
    </row>
    <row r="900" spans="6:7" x14ac:dyDescent="0.25">
      <c r="F900" s="52"/>
      <c r="G900" s="53"/>
    </row>
    <row r="901" spans="6:7" x14ac:dyDescent="0.25">
      <c r="F901" s="52"/>
      <c r="G901" s="53"/>
    </row>
    <row r="902" spans="6:7" x14ac:dyDescent="0.25">
      <c r="F902" s="52"/>
      <c r="G902" s="53"/>
    </row>
    <row r="903" spans="6:7" x14ac:dyDescent="0.25">
      <c r="F903" s="52"/>
      <c r="G903" s="53"/>
    </row>
    <row r="904" spans="6:7" x14ac:dyDescent="0.25">
      <c r="F904" s="52"/>
      <c r="G904" s="53"/>
    </row>
    <row r="905" spans="6:7" x14ac:dyDescent="0.25">
      <c r="F905" s="52"/>
      <c r="G905" s="53"/>
    </row>
    <row r="906" spans="6:7" x14ac:dyDescent="0.25">
      <c r="F906" s="52"/>
      <c r="G906" s="53"/>
    </row>
    <row r="907" spans="6:7" x14ac:dyDescent="0.25">
      <c r="F907" s="52"/>
      <c r="G907" s="53"/>
    </row>
    <row r="908" spans="6:7" x14ac:dyDescent="0.25">
      <c r="F908" s="52"/>
      <c r="G908" s="53"/>
    </row>
    <row r="909" spans="6:7" x14ac:dyDescent="0.25">
      <c r="F909" s="52"/>
      <c r="G909" s="53"/>
    </row>
    <row r="910" spans="6:7" x14ac:dyDescent="0.25">
      <c r="F910" s="52"/>
      <c r="G910" s="53"/>
    </row>
    <row r="911" spans="6:7" x14ac:dyDescent="0.25">
      <c r="F911" s="52"/>
      <c r="G911" s="53"/>
    </row>
    <row r="912" spans="6:7" x14ac:dyDescent="0.25">
      <c r="F912" s="52"/>
      <c r="G912" s="53"/>
    </row>
    <row r="913" spans="6:7" x14ac:dyDescent="0.25">
      <c r="F913" s="52"/>
      <c r="G913" s="53"/>
    </row>
    <row r="914" spans="6:7" x14ac:dyDescent="0.25">
      <c r="F914" s="52"/>
      <c r="G914" s="53"/>
    </row>
    <row r="915" spans="6:7" x14ac:dyDescent="0.25">
      <c r="F915" s="52"/>
      <c r="G915" s="53"/>
    </row>
    <row r="916" spans="6:7" x14ac:dyDescent="0.25">
      <c r="F916" s="52"/>
      <c r="G916" s="53"/>
    </row>
    <row r="917" spans="6:7" x14ac:dyDescent="0.25">
      <c r="F917" s="52"/>
      <c r="G917" s="53"/>
    </row>
    <row r="918" spans="6:7" x14ac:dyDescent="0.25">
      <c r="F918" s="52"/>
      <c r="G918" s="53"/>
    </row>
    <row r="919" spans="6:7" x14ac:dyDescent="0.25">
      <c r="F919" s="52"/>
      <c r="G919" s="53"/>
    </row>
    <row r="920" spans="6:7" x14ac:dyDescent="0.25">
      <c r="F920" s="52"/>
      <c r="G920" s="53"/>
    </row>
    <row r="921" spans="6:7" x14ac:dyDescent="0.25">
      <c r="F921" s="52"/>
      <c r="G921" s="53"/>
    </row>
    <row r="922" spans="6:7" x14ac:dyDescent="0.25">
      <c r="F922" s="52"/>
      <c r="G922" s="53"/>
    </row>
    <row r="923" spans="6:7" x14ac:dyDescent="0.25">
      <c r="F923" s="52"/>
      <c r="G923" s="53"/>
    </row>
    <row r="924" spans="6:7" x14ac:dyDescent="0.25">
      <c r="F924" s="52"/>
      <c r="G924" s="53"/>
    </row>
    <row r="925" spans="6:7" x14ac:dyDescent="0.25">
      <c r="F925" s="52"/>
      <c r="G925" s="53"/>
    </row>
    <row r="926" spans="6:7" x14ac:dyDescent="0.25">
      <c r="F926" s="52"/>
      <c r="G926" s="53"/>
    </row>
    <row r="927" spans="6:7" x14ac:dyDescent="0.25">
      <c r="F927" s="52"/>
      <c r="G927" s="53"/>
    </row>
    <row r="928" spans="6:7" x14ac:dyDescent="0.25">
      <c r="F928" s="52"/>
      <c r="G928" s="53"/>
    </row>
    <row r="929" spans="6:7" x14ac:dyDescent="0.25">
      <c r="F929" s="52"/>
      <c r="G929" s="53"/>
    </row>
    <row r="930" spans="6:7" x14ac:dyDescent="0.25">
      <c r="F930" s="52"/>
      <c r="G930" s="53"/>
    </row>
    <row r="931" spans="6:7" x14ac:dyDescent="0.25">
      <c r="F931" s="52"/>
      <c r="G931" s="53"/>
    </row>
    <row r="932" spans="6:7" x14ac:dyDescent="0.25">
      <c r="F932" s="52"/>
      <c r="G932" s="53"/>
    </row>
    <row r="933" spans="6:7" x14ac:dyDescent="0.25">
      <c r="F933" s="52"/>
      <c r="G933" s="53"/>
    </row>
    <row r="934" spans="6:7" x14ac:dyDescent="0.25">
      <c r="F934" s="52"/>
      <c r="G934" s="53"/>
    </row>
    <row r="935" spans="6:7" x14ac:dyDescent="0.25">
      <c r="F935" s="52"/>
      <c r="G935" s="53"/>
    </row>
    <row r="936" spans="6:7" x14ac:dyDescent="0.25">
      <c r="F936" s="52"/>
      <c r="G936" s="53"/>
    </row>
    <row r="937" spans="6:7" x14ac:dyDescent="0.25">
      <c r="F937" s="52"/>
      <c r="G937" s="53"/>
    </row>
    <row r="938" spans="6:7" x14ac:dyDescent="0.25">
      <c r="F938" s="52"/>
      <c r="G938" s="53"/>
    </row>
    <row r="939" spans="6:7" x14ac:dyDescent="0.25">
      <c r="F939" s="52"/>
      <c r="G939" s="53"/>
    </row>
    <row r="940" spans="6:7" x14ac:dyDescent="0.25">
      <c r="F940" s="52"/>
      <c r="G940" s="53"/>
    </row>
    <row r="941" spans="6:7" x14ac:dyDescent="0.25">
      <c r="F941" s="52"/>
      <c r="G941" s="53"/>
    </row>
    <row r="942" spans="6:7" x14ac:dyDescent="0.25">
      <c r="F942" s="52"/>
      <c r="G942" s="53"/>
    </row>
    <row r="943" spans="6:7" x14ac:dyDescent="0.25">
      <c r="F943" s="52"/>
      <c r="G943" s="53"/>
    </row>
    <row r="944" spans="6:7" x14ac:dyDescent="0.25">
      <c r="F944" s="52"/>
      <c r="G944" s="53"/>
    </row>
    <row r="945" spans="6:7" x14ac:dyDescent="0.25">
      <c r="F945" s="52"/>
      <c r="G945" s="53"/>
    </row>
    <row r="946" spans="6:7" x14ac:dyDescent="0.25">
      <c r="F946" s="52"/>
      <c r="G946" s="53"/>
    </row>
    <row r="947" spans="6:7" x14ac:dyDescent="0.25">
      <c r="F947" s="52"/>
      <c r="G947" s="53"/>
    </row>
    <row r="948" spans="6:7" x14ac:dyDescent="0.25">
      <c r="F948" s="52"/>
      <c r="G948" s="53"/>
    </row>
    <row r="949" spans="6:7" x14ac:dyDescent="0.25">
      <c r="F949" s="52"/>
      <c r="G949" s="53"/>
    </row>
    <row r="950" spans="6:7" x14ac:dyDescent="0.25">
      <c r="F950" s="52"/>
      <c r="G950" s="53"/>
    </row>
    <row r="951" spans="6:7" x14ac:dyDescent="0.25">
      <c r="F951" s="52"/>
      <c r="G951" s="53"/>
    </row>
    <row r="952" spans="6:7" x14ac:dyDescent="0.25">
      <c r="F952" s="52"/>
      <c r="G952" s="53"/>
    </row>
    <row r="953" spans="6:7" x14ac:dyDescent="0.25">
      <c r="F953" s="52"/>
      <c r="G953" s="53"/>
    </row>
    <row r="954" spans="6:7" x14ac:dyDescent="0.25">
      <c r="F954" s="52"/>
      <c r="G954" s="53"/>
    </row>
    <row r="955" spans="6:7" x14ac:dyDescent="0.25">
      <c r="F955" s="52"/>
      <c r="G955" s="53"/>
    </row>
    <row r="956" spans="6:7" x14ac:dyDescent="0.25">
      <c r="F956" s="52"/>
      <c r="G956" s="53"/>
    </row>
    <row r="957" spans="6:7" x14ac:dyDescent="0.25">
      <c r="F957" s="52"/>
      <c r="G957" s="53"/>
    </row>
    <row r="958" spans="6:7" x14ac:dyDescent="0.25">
      <c r="F958" s="52"/>
      <c r="G958" s="53"/>
    </row>
    <row r="959" spans="6:7" x14ac:dyDescent="0.25">
      <c r="F959" s="52"/>
      <c r="G959" s="53"/>
    </row>
    <row r="960" spans="6:7" x14ac:dyDescent="0.25">
      <c r="F960" s="52"/>
      <c r="G960" s="53"/>
    </row>
    <row r="961" spans="6:7" x14ac:dyDescent="0.25">
      <c r="F961" s="52"/>
      <c r="G961" s="53"/>
    </row>
    <row r="962" spans="6:7" x14ac:dyDescent="0.25">
      <c r="F962" s="52"/>
      <c r="G962" s="53"/>
    </row>
    <row r="963" spans="6:7" x14ac:dyDescent="0.25">
      <c r="F963" s="52"/>
      <c r="G963" s="53"/>
    </row>
    <row r="964" spans="6:7" x14ac:dyDescent="0.25">
      <c r="F964" s="52"/>
      <c r="G964" s="53"/>
    </row>
    <row r="965" spans="6:7" x14ac:dyDescent="0.25">
      <c r="F965" s="52"/>
      <c r="G965" s="53"/>
    </row>
    <row r="966" spans="6:7" x14ac:dyDescent="0.25">
      <c r="F966" s="52"/>
      <c r="G966" s="53"/>
    </row>
    <row r="967" spans="6:7" x14ac:dyDescent="0.25">
      <c r="F967" s="52"/>
      <c r="G967" s="53"/>
    </row>
    <row r="968" spans="6:7" x14ac:dyDescent="0.25">
      <c r="F968" s="52"/>
      <c r="G968" s="53"/>
    </row>
    <row r="969" spans="6:7" x14ac:dyDescent="0.25">
      <c r="F969" s="52"/>
      <c r="G969" s="53"/>
    </row>
    <row r="970" spans="6:7" x14ac:dyDescent="0.25">
      <c r="F970" s="52"/>
      <c r="G970" s="53"/>
    </row>
    <row r="971" spans="6:7" x14ac:dyDescent="0.25">
      <c r="F971" s="52"/>
      <c r="G971" s="53"/>
    </row>
    <row r="972" spans="6:7" x14ac:dyDescent="0.25">
      <c r="F972" s="52"/>
      <c r="G972" s="53"/>
    </row>
    <row r="973" spans="6:7" x14ac:dyDescent="0.25">
      <c r="F973" s="52"/>
      <c r="G973" s="53"/>
    </row>
    <row r="974" spans="6:7" x14ac:dyDescent="0.25">
      <c r="F974" s="52"/>
      <c r="G974" s="53"/>
    </row>
    <row r="975" spans="6:7" x14ac:dyDescent="0.25">
      <c r="F975" s="52"/>
      <c r="G975" s="53"/>
    </row>
    <row r="976" spans="6:7" x14ac:dyDescent="0.25">
      <c r="F976" s="52"/>
      <c r="G976" s="53"/>
    </row>
    <row r="977" spans="6:7" x14ac:dyDescent="0.25">
      <c r="F977" s="52"/>
      <c r="G977" s="53"/>
    </row>
    <row r="978" spans="6:7" x14ac:dyDescent="0.25">
      <c r="F978" s="52"/>
      <c r="G978" s="53"/>
    </row>
    <row r="979" spans="6:7" x14ac:dyDescent="0.25">
      <c r="F979" s="52"/>
      <c r="G979" s="53"/>
    </row>
    <row r="980" spans="6:7" x14ac:dyDescent="0.25">
      <c r="F980" s="52"/>
      <c r="G980" s="53"/>
    </row>
    <row r="981" spans="6:7" x14ac:dyDescent="0.25">
      <c r="F981" s="52"/>
      <c r="G981" s="53"/>
    </row>
    <row r="982" spans="6:7" x14ac:dyDescent="0.25">
      <c r="F982" s="52"/>
      <c r="G982" s="53"/>
    </row>
    <row r="983" spans="6:7" x14ac:dyDescent="0.25">
      <c r="F983" s="52"/>
      <c r="G983" s="53"/>
    </row>
    <row r="984" spans="6:7" x14ac:dyDescent="0.25">
      <c r="F984" s="52"/>
      <c r="G984" s="53"/>
    </row>
    <row r="985" spans="6:7" x14ac:dyDescent="0.25">
      <c r="F985" s="52"/>
      <c r="G985" s="53"/>
    </row>
    <row r="986" spans="6:7" x14ac:dyDescent="0.25">
      <c r="F986" s="52"/>
      <c r="G986" s="53"/>
    </row>
    <row r="987" spans="6:7" x14ac:dyDescent="0.25">
      <c r="F987" s="52"/>
      <c r="G987" s="53"/>
    </row>
    <row r="988" spans="6:7" x14ac:dyDescent="0.25">
      <c r="F988" s="52"/>
      <c r="G988" s="53"/>
    </row>
    <row r="989" spans="6:7" x14ac:dyDescent="0.25">
      <c r="F989" s="52"/>
      <c r="G989" s="53"/>
    </row>
    <row r="990" spans="6:7" x14ac:dyDescent="0.25">
      <c r="F990" s="52"/>
      <c r="G990" s="53"/>
    </row>
    <row r="991" spans="6:7" x14ac:dyDescent="0.25">
      <c r="F991" s="52"/>
      <c r="G991" s="53"/>
    </row>
    <row r="992" spans="6:7" x14ac:dyDescent="0.25">
      <c r="F992" s="52"/>
      <c r="G992" s="53"/>
    </row>
    <row r="993" spans="6:7" x14ac:dyDescent="0.25">
      <c r="F993" s="52"/>
      <c r="G993" s="53"/>
    </row>
    <row r="994" spans="6:7" x14ac:dyDescent="0.25">
      <c r="F994" s="52"/>
      <c r="G994" s="53"/>
    </row>
    <row r="995" spans="6:7" x14ac:dyDescent="0.25">
      <c r="F995" s="52"/>
      <c r="G995" s="53"/>
    </row>
    <row r="996" spans="6:7" x14ac:dyDescent="0.25">
      <c r="F996" s="52"/>
      <c r="G996" s="53"/>
    </row>
    <row r="997" spans="6:7" x14ac:dyDescent="0.25">
      <c r="F997" s="52"/>
      <c r="G997" s="53"/>
    </row>
    <row r="998" spans="6:7" x14ac:dyDescent="0.25">
      <c r="F998" s="52"/>
      <c r="G998" s="53"/>
    </row>
    <row r="999" spans="6:7" x14ac:dyDescent="0.25">
      <c r="F999" s="52"/>
      <c r="G999" s="53"/>
    </row>
    <row r="1000" spans="6:7" x14ac:dyDescent="0.25">
      <c r="F1000" s="52"/>
      <c r="G1000" s="53"/>
    </row>
    <row r="1001" spans="6:7" x14ac:dyDescent="0.25">
      <c r="F1001" s="52"/>
      <c r="G1001" s="53"/>
    </row>
    <row r="1002" spans="6:7" x14ac:dyDescent="0.25">
      <c r="F1002" s="52"/>
      <c r="G1002" s="53"/>
    </row>
    <row r="1003" spans="6:7" x14ac:dyDescent="0.25">
      <c r="F1003" s="52"/>
      <c r="G1003" s="53"/>
    </row>
    <row r="1004" spans="6:7" x14ac:dyDescent="0.25">
      <c r="F1004" s="52"/>
      <c r="G1004" s="53"/>
    </row>
    <row r="1005" spans="6:7" x14ac:dyDescent="0.25">
      <c r="F1005" s="52"/>
      <c r="G1005" s="53"/>
    </row>
    <row r="1006" spans="6:7" x14ac:dyDescent="0.25">
      <c r="F1006" s="52"/>
      <c r="G1006" s="53"/>
    </row>
    <row r="1007" spans="6:7" x14ac:dyDescent="0.25">
      <c r="F1007" s="52"/>
      <c r="G1007" s="53"/>
    </row>
    <row r="1008" spans="6:7" x14ac:dyDescent="0.25">
      <c r="F1008" s="52"/>
      <c r="G1008" s="53"/>
    </row>
    <row r="1009" spans="6:7" x14ac:dyDescent="0.25">
      <c r="F1009" s="52"/>
      <c r="G1009" s="53"/>
    </row>
    <row r="1010" spans="6:7" x14ac:dyDescent="0.25">
      <c r="F1010" s="52"/>
      <c r="G1010" s="53"/>
    </row>
    <row r="1011" spans="6:7" x14ac:dyDescent="0.25">
      <c r="F1011" s="52"/>
      <c r="G1011" s="53"/>
    </row>
    <row r="1012" spans="6:7" x14ac:dyDescent="0.25">
      <c r="F1012" s="52"/>
      <c r="G1012" s="53"/>
    </row>
    <row r="1013" spans="6:7" x14ac:dyDescent="0.25">
      <c r="F1013" s="52"/>
      <c r="G1013" s="53"/>
    </row>
    <row r="1014" spans="6:7" x14ac:dyDescent="0.25">
      <c r="F1014" s="52"/>
      <c r="G1014" s="53"/>
    </row>
    <row r="1015" spans="6:7" x14ac:dyDescent="0.25">
      <c r="F1015" s="52"/>
      <c r="G1015" s="53"/>
    </row>
    <row r="1016" spans="6:7" x14ac:dyDescent="0.25">
      <c r="F1016" s="52"/>
      <c r="G1016" s="53"/>
    </row>
    <row r="1017" spans="6:7" x14ac:dyDescent="0.25">
      <c r="F1017" s="52"/>
      <c r="G1017" s="53"/>
    </row>
    <row r="1018" spans="6:7" x14ac:dyDescent="0.25">
      <c r="F1018" s="52"/>
      <c r="G1018" s="53"/>
    </row>
    <row r="1019" spans="6:7" x14ac:dyDescent="0.25">
      <c r="F1019" s="52"/>
      <c r="G1019" s="53"/>
    </row>
    <row r="1020" spans="6:7" x14ac:dyDescent="0.25">
      <c r="F1020" s="52"/>
      <c r="G1020" s="53"/>
    </row>
    <row r="1021" spans="6:7" x14ac:dyDescent="0.25">
      <c r="F1021" s="52"/>
      <c r="G1021" s="53"/>
    </row>
    <row r="1022" spans="6:7" x14ac:dyDescent="0.25">
      <c r="F1022" s="52"/>
      <c r="G1022" s="53"/>
    </row>
    <row r="1023" spans="6:7" x14ac:dyDescent="0.25">
      <c r="F1023" s="52"/>
      <c r="G1023" s="53"/>
    </row>
    <row r="1024" spans="6:7" x14ac:dyDescent="0.25">
      <c r="F1024" s="52"/>
      <c r="G1024" s="53"/>
    </row>
    <row r="1025" spans="6:7" x14ac:dyDescent="0.25">
      <c r="F1025" s="52"/>
      <c r="G1025" s="53"/>
    </row>
    <row r="1026" spans="6:7" x14ac:dyDescent="0.25">
      <c r="F1026" s="52"/>
      <c r="G1026" s="53"/>
    </row>
    <row r="1027" spans="6:7" x14ac:dyDescent="0.25">
      <c r="F1027" s="52"/>
      <c r="G1027" s="53"/>
    </row>
    <row r="1028" spans="6:7" x14ac:dyDescent="0.25">
      <c r="F1028" s="52"/>
      <c r="G1028" s="53"/>
    </row>
    <row r="1029" spans="6:7" x14ac:dyDescent="0.25">
      <c r="F1029" s="52"/>
      <c r="G1029" s="53"/>
    </row>
    <row r="1030" spans="6:7" x14ac:dyDescent="0.25">
      <c r="F1030" s="52"/>
      <c r="G1030" s="53"/>
    </row>
    <row r="1031" spans="6:7" x14ac:dyDescent="0.25">
      <c r="F1031" s="52"/>
      <c r="G1031" s="53"/>
    </row>
    <row r="1032" spans="6:7" x14ac:dyDescent="0.25">
      <c r="F1032" s="52"/>
      <c r="G1032" s="53"/>
    </row>
    <row r="1033" spans="6:7" x14ac:dyDescent="0.25">
      <c r="F1033" s="52"/>
      <c r="G1033" s="53"/>
    </row>
    <row r="1034" spans="6:7" x14ac:dyDescent="0.25">
      <c r="F1034" s="52"/>
      <c r="G1034" s="53"/>
    </row>
    <row r="1035" spans="6:7" x14ac:dyDescent="0.25">
      <c r="F1035" s="52"/>
      <c r="G1035" s="53"/>
    </row>
    <row r="1036" spans="6:7" x14ac:dyDescent="0.25">
      <c r="F1036" s="52"/>
      <c r="G1036" s="53"/>
    </row>
    <row r="1037" spans="6:7" x14ac:dyDescent="0.25">
      <c r="F1037" s="52"/>
      <c r="G1037" s="53"/>
    </row>
    <row r="1038" spans="6:7" x14ac:dyDescent="0.25">
      <c r="F1038" s="52"/>
      <c r="G1038" s="53"/>
    </row>
    <row r="1039" spans="6:7" x14ac:dyDescent="0.25">
      <c r="F1039" s="52"/>
      <c r="G1039" s="53"/>
    </row>
    <row r="1040" spans="6:7" x14ac:dyDescent="0.25">
      <c r="F1040" s="52"/>
      <c r="G1040" s="53"/>
    </row>
    <row r="1041" spans="6:7" x14ac:dyDescent="0.25">
      <c r="F1041" s="52"/>
      <c r="G1041" s="53"/>
    </row>
    <row r="1042" spans="6:7" x14ac:dyDescent="0.25">
      <c r="F1042" s="52"/>
      <c r="G1042" s="53"/>
    </row>
    <row r="1043" spans="6:7" x14ac:dyDescent="0.25">
      <c r="F1043" s="52"/>
      <c r="G1043" s="53"/>
    </row>
    <row r="1044" spans="6:7" x14ac:dyDescent="0.25">
      <c r="F1044" s="52"/>
      <c r="G1044" s="53"/>
    </row>
    <row r="1045" spans="6:7" x14ac:dyDescent="0.25">
      <c r="F1045" s="52"/>
      <c r="G1045" s="53"/>
    </row>
    <row r="1046" spans="6:7" x14ac:dyDescent="0.25">
      <c r="F1046" s="52"/>
      <c r="G1046" s="53"/>
    </row>
    <row r="1047" spans="6:7" x14ac:dyDescent="0.25">
      <c r="F1047" s="52"/>
      <c r="G1047" s="53"/>
    </row>
    <row r="1048" spans="6:7" x14ac:dyDescent="0.25">
      <c r="F1048" s="52"/>
      <c r="G1048" s="53"/>
    </row>
    <row r="1049" spans="6:7" x14ac:dyDescent="0.25">
      <c r="F1049" s="52"/>
      <c r="G1049" s="53"/>
    </row>
    <row r="1050" spans="6:7" x14ac:dyDescent="0.25">
      <c r="F1050" s="52"/>
      <c r="G1050" s="53"/>
    </row>
    <row r="1051" spans="6:7" x14ac:dyDescent="0.25">
      <c r="F1051" s="52"/>
      <c r="G1051" s="53"/>
    </row>
    <row r="1052" spans="6:7" x14ac:dyDescent="0.25">
      <c r="F1052" s="52"/>
      <c r="G1052" s="53"/>
    </row>
    <row r="1053" spans="6:7" x14ac:dyDescent="0.25">
      <c r="F1053" s="52"/>
      <c r="G1053" s="53"/>
    </row>
    <row r="1054" spans="6:7" x14ac:dyDescent="0.25">
      <c r="F1054" s="52"/>
      <c r="G1054" s="53"/>
    </row>
    <row r="1055" spans="6:7" x14ac:dyDescent="0.25">
      <c r="F1055" s="52"/>
      <c r="G1055" s="53"/>
    </row>
    <row r="1056" spans="6:7" x14ac:dyDescent="0.25">
      <c r="F1056" s="52"/>
      <c r="G1056" s="53"/>
    </row>
    <row r="1057" spans="6:7" x14ac:dyDescent="0.25">
      <c r="F1057" s="52"/>
      <c r="G1057" s="53"/>
    </row>
    <row r="1058" spans="6:7" x14ac:dyDescent="0.25">
      <c r="F1058" s="52"/>
      <c r="G1058" s="53"/>
    </row>
    <row r="1059" spans="6:7" x14ac:dyDescent="0.25">
      <c r="F1059" s="52"/>
      <c r="G1059" s="53"/>
    </row>
    <row r="1060" spans="6:7" x14ac:dyDescent="0.25">
      <c r="F1060" s="52"/>
      <c r="G1060" s="53"/>
    </row>
    <row r="1061" spans="6:7" x14ac:dyDescent="0.25">
      <c r="F1061" s="52"/>
      <c r="G1061" s="53"/>
    </row>
    <row r="1062" spans="6:7" x14ac:dyDescent="0.25">
      <c r="F1062" s="52"/>
      <c r="G1062" s="53"/>
    </row>
    <row r="1063" spans="6:7" x14ac:dyDescent="0.25">
      <c r="F1063" s="52"/>
      <c r="G1063" s="53"/>
    </row>
    <row r="1064" spans="6:7" x14ac:dyDescent="0.25">
      <c r="F1064" s="52"/>
      <c r="G1064" s="53"/>
    </row>
    <row r="1065" spans="6:7" x14ac:dyDescent="0.25">
      <c r="F1065" s="52"/>
      <c r="G1065" s="53"/>
    </row>
    <row r="1066" spans="6:7" x14ac:dyDescent="0.25">
      <c r="F1066" s="52"/>
      <c r="G1066" s="53"/>
    </row>
    <row r="1067" spans="6:7" x14ac:dyDescent="0.25">
      <c r="F1067" s="52"/>
      <c r="G1067" s="53"/>
    </row>
    <row r="1068" spans="6:7" x14ac:dyDescent="0.25">
      <c r="F1068" s="52"/>
      <c r="G1068" s="53"/>
    </row>
    <row r="1069" spans="6:7" x14ac:dyDescent="0.25">
      <c r="F1069" s="52"/>
      <c r="G1069" s="53"/>
    </row>
    <row r="1070" spans="6:7" x14ac:dyDescent="0.25">
      <c r="F1070" s="52"/>
      <c r="G1070" s="53"/>
    </row>
    <row r="1071" spans="6:7" x14ac:dyDescent="0.25">
      <c r="F1071" s="52"/>
      <c r="G1071" s="53"/>
    </row>
    <row r="1072" spans="6:7" x14ac:dyDescent="0.25">
      <c r="F1072" s="52"/>
      <c r="G1072" s="53"/>
    </row>
    <row r="1073" spans="6:7" x14ac:dyDescent="0.25">
      <c r="F1073" s="52"/>
      <c r="G1073" s="53"/>
    </row>
    <row r="1074" spans="6:7" x14ac:dyDescent="0.25">
      <c r="F1074" s="52"/>
      <c r="G1074" s="53"/>
    </row>
    <row r="1075" spans="6:7" x14ac:dyDescent="0.25">
      <c r="F1075" s="52"/>
      <c r="G1075" s="53"/>
    </row>
    <row r="1076" spans="6:7" x14ac:dyDescent="0.25">
      <c r="F1076" s="52"/>
      <c r="G1076" s="53"/>
    </row>
    <row r="1077" spans="6:7" x14ac:dyDescent="0.25">
      <c r="F1077" s="52"/>
      <c r="G1077" s="53"/>
    </row>
    <row r="1078" spans="6:7" x14ac:dyDescent="0.25">
      <c r="F1078" s="52"/>
      <c r="G1078" s="53"/>
    </row>
    <row r="1079" spans="6:7" x14ac:dyDescent="0.25">
      <c r="F1079" s="52"/>
      <c r="G1079" s="53"/>
    </row>
    <row r="1080" spans="6:7" x14ac:dyDescent="0.25">
      <c r="F1080" s="52"/>
      <c r="G1080" s="53"/>
    </row>
    <row r="1081" spans="6:7" x14ac:dyDescent="0.25">
      <c r="F1081" s="52"/>
      <c r="G1081" s="53"/>
    </row>
    <row r="1082" spans="6:7" x14ac:dyDescent="0.25">
      <c r="F1082" s="52"/>
      <c r="G1082" s="53"/>
    </row>
    <row r="1083" spans="6:7" x14ac:dyDescent="0.25">
      <c r="F1083" s="52"/>
      <c r="G1083" s="53"/>
    </row>
    <row r="1084" spans="6:7" x14ac:dyDescent="0.25">
      <c r="F1084" s="52"/>
      <c r="G1084" s="53"/>
    </row>
    <row r="1085" spans="6:7" x14ac:dyDescent="0.25">
      <c r="F1085" s="52"/>
      <c r="G1085" s="53"/>
    </row>
    <row r="1086" spans="6:7" x14ac:dyDescent="0.25">
      <c r="F1086" s="52"/>
      <c r="G1086" s="53"/>
    </row>
    <row r="1087" spans="6:7" x14ac:dyDescent="0.25">
      <c r="F1087" s="52"/>
      <c r="G1087" s="53"/>
    </row>
    <row r="1088" spans="6:7" x14ac:dyDescent="0.25">
      <c r="F1088" s="52"/>
      <c r="G1088" s="53"/>
    </row>
    <row r="1089" spans="6:7" x14ac:dyDescent="0.25">
      <c r="F1089" s="52"/>
      <c r="G1089" s="53"/>
    </row>
    <row r="1090" spans="6:7" x14ac:dyDescent="0.25">
      <c r="F1090" s="52"/>
      <c r="G1090" s="53"/>
    </row>
    <row r="1091" spans="6:7" x14ac:dyDescent="0.25">
      <c r="F1091" s="52"/>
      <c r="G1091" s="53"/>
    </row>
    <row r="1092" spans="6:7" x14ac:dyDescent="0.25">
      <c r="F1092" s="52"/>
      <c r="G1092" s="53"/>
    </row>
    <row r="1093" spans="6:7" x14ac:dyDescent="0.25">
      <c r="F1093" s="52"/>
      <c r="G1093" s="53"/>
    </row>
    <row r="1094" spans="6:7" x14ac:dyDescent="0.25">
      <c r="F1094" s="52"/>
      <c r="G1094" s="53"/>
    </row>
    <row r="1095" spans="6:7" x14ac:dyDescent="0.25">
      <c r="F1095" s="52"/>
      <c r="G1095" s="53"/>
    </row>
    <row r="1096" spans="6:7" x14ac:dyDescent="0.25">
      <c r="F1096" s="52"/>
      <c r="G1096" s="53"/>
    </row>
    <row r="1097" spans="6:7" x14ac:dyDescent="0.25">
      <c r="F1097" s="52"/>
      <c r="G1097" s="53"/>
    </row>
    <row r="1098" spans="6:7" x14ac:dyDescent="0.25">
      <c r="F1098" s="52"/>
      <c r="G1098" s="53"/>
    </row>
    <row r="1099" spans="6:7" x14ac:dyDescent="0.25">
      <c r="F1099" s="52"/>
      <c r="G1099" s="53"/>
    </row>
    <row r="1100" spans="6:7" x14ac:dyDescent="0.25">
      <c r="F1100" s="52"/>
      <c r="G1100" s="53"/>
    </row>
    <row r="1101" spans="6:7" x14ac:dyDescent="0.25">
      <c r="F1101" s="52"/>
      <c r="G1101" s="53"/>
    </row>
    <row r="1102" spans="6:7" x14ac:dyDescent="0.25">
      <c r="F1102" s="52"/>
      <c r="G1102" s="53"/>
    </row>
    <row r="1103" spans="6:7" x14ac:dyDescent="0.25">
      <c r="F1103" s="52"/>
      <c r="G1103" s="53"/>
    </row>
    <row r="1104" spans="6:7" x14ac:dyDescent="0.25">
      <c r="F1104" s="52"/>
      <c r="G1104" s="53"/>
    </row>
    <row r="1105" spans="6:7" x14ac:dyDescent="0.25">
      <c r="F1105" s="52"/>
      <c r="G1105" s="53"/>
    </row>
    <row r="1106" spans="6:7" x14ac:dyDescent="0.25">
      <c r="F1106" s="52"/>
      <c r="G1106" s="53"/>
    </row>
    <row r="1107" spans="6:7" x14ac:dyDescent="0.25">
      <c r="F1107" s="52"/>
      <c r="G1107" s="53"/>
    </row>
    <row r="1108" spans="6:7" x14ac:dyDescent="0.25">
      <c r="F1108" s="52"/>
      <c r="G1108" s="53"/>
    </row>
    <row r="1109" spans="6:7" x14ac:dyDescent="0.25">
      <c r="F1109" s="52"/>
      <c r="G1109" s="53"/>
    </row>
    <row r="1110" spans="6:7" x14ac:dyDescent="0.25">
      <c r="F1110" s="52"/>
      <c r="G1110" s="53"/>
    </row>
    <row r="1111" spans="6:7" x14ac:dyDescent="0.25">
      <c r="F1111" s="52"/>
      <c r="G1111" s="53"/>
    </row>
    <row r="1112" spans="6:7" x14ac:dyDescent="0.25">
      <c r="F1112" s="52"/>
      <c r="G1112" s="53"/>
    </row>
    <row r="1113" spans="6:7" x14ac:dyDescent="0.25">
      <c r="F1113" s="52"/>
      <c r="G1113" s="53"/>
    </row>
    <row r="1114" spans="6:7" x14ac:dyDescent="0.25">
      <c r="F1114" s="52"/>
      <c r="G1114" s="53"/>
    </row>
    <row r="1115" spans="6:7" x14ac:dyDescent="0.25">
      <c r="F1115" s="52"/>
      <c r="G1115" s="53"/>
    </row>
    <row r="1116" spans="6:7" x14ac:dyDescent="0.25">
      <c r="F1116" s="52"/>
      <c r="G1116" s="53"/>
    </row>
    <row r="1117" spans="6:7" x14ac:dyDescent="0.25">
      <c r="F1117" s="52"/>
      <c r="G1117" s="53"/>
    </row>
    <row r="1118" spans="6:7" x14ac:dyDescent="0.25">
      <c r="F1118" s="52"/>
      <c r="G1118" s="53"/>
    </row>
    <row r="1119" spans="6:7" x14ac:dyDescent="0.25">
      <c r="F1119" s="52"/>
      <c r="G1119" s="53"/>
    </row>
    <row r="1120" spans="6:7" x14ac:dyDescent="0.25">
      <c r="F1120" s="52"/>
      <c r="G1120" s="53"/>
    </row>
    <row r="1121" spans="6:7" x14ac:dyDescent="0.25">
      <c r="F1121" s="52"/>
      <c r="G1121" s="53"/>
    </row>
    <row r="1122" spans="6:7" x14ac:dyDescent="0.25">
      <c r="F1122" s="52"/>
      <c r="G1122" s="53"/>
    </row>
    <row r="1123" spans="6:7" x14ac:dyDescent="0.25">
      <c r="F1123" s="52"/>
      <c r="G1123" s="53"/>
    </row>
    <row r="1124" spans="6:7" x14ac:dyDescent="0.25">
      <c r="F1124" s="52"/>
      <c r="G1124" s="53"/>
    </row>
    <row r="1125" spans="6:7" x14ac:dyDescent="0.25">
      <c r="F1125" s="52"/>
      <c r="G1125" s="53"/>
    </row>
    <row r="1126" spans="6:7" x14ac:dyDescent="0.25">
      <c r="F1126" s="52"/>
      <c r="G1126" s="53"/>
    </row>
    <row r="1127" spans="6:7" x14ac:dyDescent="0.25">
      <c r="F1127" s="52"/>
      <c r="G1127" s="53"/>
    </row>
    <row r="1128" spans="6:7" x14ac:dyDescent="0.25">
      <c r="F1128" s="52"/>
      <c r="G1128" s="53"/>
    </row>
    <row r="1129" spans="6:7" x14ac:dyDescent="0.25">
      <c r="F1129" s="52"/>
      <c r="G1129" s="53"/>
    </row>
    <row r="1130" spans="6:7" x14ac:dyDescent="0.25">
      <c r="F1130" s="52"/>
      <c r="G1130" s="53"/>
    </row>
    <row r="1131" spans="6:7" x14ac:dyDescent="0.25">
      <c r="F1131" s="52"/>
      <c r="G1131" s="53"/>
    </row>
    <row r="1132" spans="6:7" x14ac:dyDescent="0.25">
      <c r="F1132" s="52"/>
      <c r="G1132" s="53"/>
    </row>
    <row r="1133" spans="6:7" x14ac:dyDescent="0.25">
      <c r="F1133" s="52"/>
      <c r="G1133" s="53"/>
    </row>
    <row r="1134" spans="6:7" x14ac:dyDescent="0.25">
      <c r="F1134" s="52"/>
      <c r="G1134" s="53"/>
    </row>
    <row r="1135" spans="6:7" x14ac:dyDescent="0.25">
      <c r="F1135" s="52"/>
      <c r="G1135" s="53"/>
    </row>
    <row r="1136" spans="6:7" x14ac:dyDescent="0.25">
      <c r="F1136" s="52"/>
      <c r="G1136" s="53"/>
    </row>
    <row r="1137" spans="6:7" x14ac:dyDescent="0.25">
      <c r="F1137" s="52"/>
      <c r="G1137" s="53"/>
    </row>
    <row r="1138" spans="6:7" x14ac:dyDescent="0.25">
      <c r="F1138" s="52"/>
      <c r="G1138" s="53"/>
    </row>
    <row r="1139" spans="6:7" x14ac:dyDescent="0.25">
      <c r="F1139" s="52"/>
      <c r="G1139" s="53"/>
    </row>
    <row r="1140" spans="6:7" x14ac:dyDescent="0.25">
      <c r="F1140" s="52"/>
      <c r="G1140" s="53"/>
    </row>
    <row r="1141" spans="6:7" x14ac:dyDescent="0.25">
      <c r="F1141" s="52"/>
      <c r="G1141" s="53"/>
    </row>
    <row r="1142" spans="6:7" x14ac:dyDescent="0.25">
      <c r="F1142" s="52"/>
      <c r="G1142" s="53"/>
    </row>
    <row r="1143" spans="6:7" x14ac:dyDescent="0.25">
      <c r="F1143" s="52"/>
      <c r="G1143" s="53"/>
    </row>
    <row r="1144" spans="6:7" x14ac:dyDescent="0.25">
      <c r="F1144" s="52"/>
      <c r="G1144" s="53"/>
    </row>
    <row r="1145" spans="6:7" x14ac:dyDescent="0.25">
      <c r="F1145" s="52"/>
      <c r="G1145" s="53"/>
    </row>
    <row r="1146" spans="6:7" x14ac:dyDescent="0.25">
      <c r="F1146" s="52"/>
      <c r="G1146" s="53"/>
    </row>
    <row r="1147" spans="6:7" x14ac:dyDescent="0.25">
      <c r="F1147" s="52"/>
      <c r="G1147" s="53"/>
    </row>
    <row r="1148" spans="6:7" x14ac:dyDescent="0.25">
      <c r="F1148" s="52"/>
      <c r="G1148" s="53"/>
    </row>
    <row r="1149" spans="6:7" x14ac:dyDescent="0.25">
      <c r="F1149" s="52"/>
      <c r="G1149" s="53"/>
    </row>
    <row r="1150" spans="6:7" x14ac:dyDescent="0.25">
      <c r="F1150" s="52"/>
      <c r="G1150" s="53"/>
    </row>
    <row r="1151" spans="6:7" x14ac:dyDescent="0.25">
      <c r="F1151" s="52"/>
      <c r="G1151" s="53"/>
    </row>
    <row r="1152" spans="6:7" x14ac:dyDescent="0.25">
      <c r="F1152" s="52"/>
      <c r="G1152" s="53"/>
    </row>
    <row r="1153" spans="6:7" x14ac:dyDescent="0.25">
      <c r="F1153" s="52"/>
      <c r="G1153" s="53"/>
    </row>
    <row r="1154" spans="6:7" x14ac:dyDescent="0.25">
      <c r="F1154" s="52"/>
      <c r="G1154" s="53"/>
    </row>
    <row r="1155" spans="6:7" x14ac:dyDescent="0.25">
      <c r="F1155" s="52"/>
      <c r="G1155" s="53"/>
    </row>
    <row r="1156" spans="6:7" x14ac:dyDescent="0.25">
      <c r="F1156" s="52"/>
      <c r="G1156" s="53"/>
    </row>
    <row r="1157" spans="6:7" x14ac:dyDescent="0.25">
      <c r="F1157" s="52"/>
      <c r="G1157" s="53"/>
    </row>
    <row r="1158" spans="6:7" x14ac:dyDescent="0.25">
      <c r="F1158" s="52"/>
      <c r="G1158" s="53"/>
    </row>
    <row r="1159" spans="6:7" x14ac:dyDescent="0.25">
      <c r="F1159" s="52"/>
      <c r="G1159" s="53"/>
    </row>
    <row r="1160" spans="6:7" x14ac:dyDescent="0.25">
      <c r="F1160" s="52"/>
      <c r="G1160" s="53"/>
    </row>
    <row r="1161" spans="6:7" x14ac:dyDescent="0.25">
      <c r="F1161" s="52"/>
      <c r="G1161" s="53"/>
    </row>
    <row r="1162" spans="6:7" x14ac:dyDescent="0.25">
      <c r="F1162" s="52"/>
      <c r="G1162" s="53"/>
    </row>
    <row r="1163" spans="6:7" x14ac:dyDescent="0.25">
      <c r="F1163" s="52"/>
      <c r="G1163" s="53"/>
    </row>
    <row r="1164" spans="6:7" x14ac:dyDescent="0.25">
      <c r="F1164" s="52"/>
      <c r="G1164" s="53"/>
    </row>
    <row r="1165" spans="6:7" x14ac:dyDescent="0.25">
      <c r="F1165" s="52"/>
      <c r="G1165" s="53"/>
    </row>
    <row r="1166" spans="6:7" x14ac:dyDescent="0.25">
      <c r="F1166" s="52"/>
      <c r="G1166" s="53"/>
    </row>
    <row r="1167" spans="6:7" x14ac:dyDescent="0.25">
      <c r="F1167" s="52"/>
      <c r="G1167" s="53"/>
    </row>
    <row r="1168" spans="6:7" x14ac:dyDescent="0.25">
      <c r="F1168" s="52"/>
      <c r="G1168" s="53"/>
    </row>
    <row r="1169" spans="6:7" x14ac:dyDescent="0.25">
      <c r="F1169" s="52"/>
      <c r="G1169" s="53"/>
    </row>
    <row r="1170" spans="6:7" x14ac:dyDescent="0.25">
      <c r="F1170" s="52"/>
      <c r="G1170" s="53"/>
    </row>
    <row r="1171" spans="6:7" x14ac:dyDescent="0.25">
      <c r="F1171" s="52"/>
      <c r="G1171" s="53"/>
    </row>
    <row r="1172" spans="6:7" x14ac:dyDescent="0.25">
      <c r="F1172" s="52"/>
      <c r="G1172" s="53"/>
    </row>
    <row r="1173" spans="6:7" x14ac:dyDescent="0.25">
      <c r="F1173" s="52"/>
      <c r="G1173" s="53"/>
    </row>
    <row r="1174" spans="6:7" x14ac:dyDescent="0.25">
      <c r="F1174" s="52"/>
      <c r="G1174" s="53"/>
    </row>
    <row r="1175" spans="6:7" x14ac:dyDescent="0.25">
      <c r="F1175" s="52"/>
      <c r="G1175" s="53"/>
    </row>
    <row r="1176" spans="6:7" x14ac:dyDescent="0.25">
      <c r="F1176" s="52"/>
      <c r="G1176" s="53"/>
    </row>
    <row r="1177" spans="6:7" x14ac:dyDescent="0.25">
      <c r="F1177" s="52"/>
      <c r="G1177" s="53"/>
    </row>
    <row r="1178" spans="6:7" x14ac:dyDescent="0.25">
      <c r="F1178" s="52"/>
      <c r="G1178" s="53"/>
    </row>
    <row r="1179" spans="6:7" x14ac:dyDescent="0.25">
      <c r="F1179" s="52"/>
      <c r="G1179" s="53"/>
    </row>
    <row r="1180" spans="6:7" x14ac:dyDescent="0.25">
      <c r="F1180" s="52"/>
      <c r="G1180" s="53"/>
    </row>
    <row r="1181" spans="6:7" x14ac:dyDescent="0.25">
      <c r="F1181" s="52"/>
      <c r="G1181" s="53"/>
    </row>
    <row r="1182" spans="6:7" x14ac:dyDescent="0.25">
      <c r="F1182" s="52"/>
      <c r="G1182" s="53"/>
    </row>
    <row r="1183" spans="6:7" x14ac:dyDescent="0.25">
      <c r="F1183" s="52"/>
      <c r="G1183" s="53"/>
    </row>
    <row r="1184" spans="6:7" x14ac:dyDescent="0.25">
      <c r="F1184" s="52"/>
      <c r="G1184" s="53"/>
    </row>
    <row r="1185" spans="6:7" x14ac:dyDescent="0.25">
      <c r="F1185" s="52"/>
      <c r="G1185" s="53"/>
    </row>
    <row r="1186" spans="6:7" x14ac:dyDescent="0.25">
      <c r="F1186" s="52"/>
      <c r="G1186" s="53"/>
    </row>
    <row r="1187" spans="6:7" x14ac:dyDescent="0.25">
      <c r="F1187" s="52"/>
      <c r="G1187" s="53"/>
    </row>
    <row r="1188" spans="6:7" x14ac:dyDescent="0.25">
      <c r="F1188" s="52"/>
      <c r="G1188" s="53"/>
    </row>
    <row r="1189" spans="6:7" x14ac:dyDescent="0.25">
      <c r="F1189" s="52"/>
      <c r="G1189" s="53"/>
    </row>
    <row r="1190" spans="6:7" x14ac:dyDescent="0.25">
      <c r="F1190" s="52"/>
      <c r="G1190" s="53"/>
    </row>
    <row r="1191" spans="6:7" x14ac:dyDescent="0.25">
      <c r="F1191" s="52"/>
      <c r="G1191" s="53"/>
    </row>
    <row r="1192" spans="6:7" x14ac:dyDescent="0.25">
      <c r="F1192" s="52"/>
      <c r="G1192" s="53"/>
    </row>
    <row r="1193" spans="6:7" x14ac:dyDescent="0.25">
      <c r="F1193" s="52"/>
      <c r="G1193" s="53"/>
    </row>
    <row r="1194" spans="6:7" x14ac:dyDescent="0.25">
      <c r="F1194" s="52"/>
      <c r="G1194" s="53"/>
    </row>
    <row r="1195" spans="6:7" x14ac:dyDescent="0.25">
      <c r="F1195" s="52"/>
      <c r="G1195" s="53"/>
    </row>
    <row r="1196" spans="6:7" x14ac:dyDescent="0.25">
      <c r="F1196" s="52"/>
      <c r="G1196" s="53"/>
    </row>
    <row r="1197" spans="6:7" x14ac:dyDescent="0.25">
      <c r="F1197" s="52"/>
      <c r="G1197" s="53"/>
    </row>
    <row r="1198" spans="6:7" x14ac:dyDescent="0.25">
      <c r="F1198" s="52"/>
      <c r="G1198" s="53"/>
    </row>
    <row r="1199" spans="6:7" x14ac:dyDescent="0.25">
      <c r="F1199" s="52"/>
      <c r="G1199" s="53"/>
    </row>
    <row r="1200" spans="6:7" x14ac:dyDescent="0.25">
      <c r="F1200" s="52"/>
      <c r="G1200" s="53"/>
    </row>
    <row r="1201" spans="6:7" x14ac:dyDescent="0.25">
      <c r="F1201" s="52"/>
      <c r="G1201" s="53"/>
    </row>
    <row r="1202" spans="6:7" x14ac:dyDescent="0.25">
      <c r="F1202" s="52"/>
      <c r="G1202" s="53"/>
    </row>
    <row r="1203" spans="6:7" x14ac:dyDescent="0.25">
      <c r="F1203" s="52"/>
      <c r="G1203" s="53"/>
    </row>
    <row r="1204" spans="6:7" x14ac:dyDescent="0.25">
      <c r="F1204" s="52"/>
      <c r="G1204" s="53"/>
    </row>
    <row r="1205" spans="6:7" x14ac:dyDescent="0.25">
      <c r="F1205" s="52"/>
      <c r="G1205" s="53"/>
    </row>
    <row r="1206" spans="6:7" x14ac:dyDescent="0.25">
      <c r="F1206" s="52"/>
      <c r="G1206" s="53"/>
    </row>
    <row r="1207" spans="6:7" x14ac:dyDescent="0.25">
      <c r="F1207" s="52"/>
      <c r="G1207" s="53"/>
    </row>
    <row r="1208" spans="6:7" x14ac:dyDescent="0.25">
      <c r="F1208" s="52"/>
      <c r="G1208" s="53"/>
    </row>
    <row r="1209" spans="6:7" x14ac:dyDescent="0.25">
      <c r="F1209" s="52"/>
      <c r="G1209" s="53"/>
    </row>
    <row r="1210" spans="6:7" x14ac:dyDescent="0.25">
      <c r="F1210" s="52"/>
      <c r="G1210" s="53"/>
    </row>
    <row r="1211" spans="6:7" x14ac:dyDescent="0.25">
      <c r="F1211" s="52"/>
      <c r="G1211" s="53"/>
    </row>
    <row r="1212" spans="6:7" x14ac:dyDescent="0.25">
      <c r="F1212" s="52"/>
      <c r="G1212" s="53"/>
    </row>
    <row r="1213" spans="6:7" x14ac:dyDescent="0.25">
      <c r="F1213" s="52"/>
      <c r="G1213" s="53"/>
    </row>
    <row r="1214" spans="6:7" x14ac:dyDescent="0.25">
      <c r="F1214" s="52"/>
      <c r="G1214" s="53"/>
    </row>
    <row r="1215" spans="6:7" x14ac:dyDescent="0.25">
      <c r="F1215" s="52"/>
      <c r="G1215" s="53"/>
    </row>
    <row r="1216" spans="6:7" x14ac:dyDescent="0.25">
      <c r="F1216" s="52"/>
      <c r="G1216" s="53"/>
    </row>
    <row r="1217" spans="6:7" x14ac:dyDescent="0.25">
      <c r="F1217" s="52"/>
      <c r="G1217" s="53"/>
    </row>
    <row r="1218" spans="6:7" x14ac:dyDescent="0.25">
      <c r="F1218" s="52"/>
      <c r="G1218" s="53"/>
    </row>
    <row r="1219" spans="6:7" x14ac:dyDescent="0.25">
      <c r="F1219" s="52"/>
      <c r="G1219" s="53"/>
    </row>
    <row r="1220" spans="6:7" x14ac:dyDescent="0.25">
      <c r="F1220" s="52"/>
      <c r="G1220" s="53"/>
    </row>
    <row r="1221" spans="6:7" x14ac:dyDescent="0.25">
      <c r="F1221" s="52"/>
      <c r="G1221" s="53"/>
    </row>
    <row r="1222" spans="6:7" x14ac:dyDescent="0.25">
      <c r="F1222" s="52"/>
      <c r="G1222" s="53"/>
    </row>
    <row r="1223" spans="6:7" x14ac:dyDescent="0.25">
      <c r="F1223" s="52"/>
      <c r="G1223" s="53"/>
    </row>
    <row r="1224" spans="6:7" x14ac:dyDescent="0.25">
      <c r="F1224" s="52"/>
      <c r="G1224" s="53"/>
    </row>
    <row r="1225" spans="6:7" x14ac:dyDescent="0.25">
      <c r="F1225" s="52"/>
      <c r="G1225" s="53"/>
    </row>
    <row r="1226" spans="6:7" x14ac:dyDescent="0.25">
      <c r="F1226" s="52"/>
      <c r="G1226" s="53"/>
    </row>
    <row r="1227" spans="6:7" x14ac:dyDescent="0.25">
      <c r="F1227" s="52"/>
      <c r="G1227" s="53"/>
    </row>
    <row r="1228" spans="6:7" x14ac:dyDescent="0.25">
      <c r="F1228" s="52"/>
      <c r="G1228" s="53"/>
    </row>
    <row r="1229" spans="6:7" x14ac:dyDescent="0.25">
      <c r="F1229" s="52"/>
      <c r="G1229" s="53"/>
    </row>
    <row r="1230" spans="6:7" x14ac:dyDescent="0.25">
      <c r="F1230" s="52"/>
      <c r="G1230" s="53"/>
    </row>
    <row r="1231" spans="6:7" x14ac:dyDescent="0.25">
      <c r="F1231" s="52"/>
      <c r="G1231" s="53"/>
    </row>
    <row r="1232" spans="6:7" x14ac:dyDescent="0.25">
      <c r="F1232" s="52"/>
      <c r="G1232" s="53"/>
    </row>
    <row r="1233" spans="6:7" x14ac:dyDescent="0.25">
      <c r="F1233" s="52"/>
      <c r="G1233" s="53"/>
    </row>
    <row r="1234" spans="6:7" x14ac:dyDescent="0.25">
      <c r="F1234" s="52"/>
      <c r="G1234" s="53"/>
    </row>
    <row r="1235" spans="6:7" x14ac:dyDescent="0.25">
      <c r="F1235" s="52"/>
      <c r="G1235" s="53"/>
    </row>
    <row r="1236" spans="6:7" x14ac:dyDescent="0.25">
      <c r="F1236" s="52"/>
      <c r="G1236" s="53"/>
    </row>
    <row r="1237" spans="6:7" x14ac:dyDescent="0.25">
      <c r="F1237" s="52"/>
      <c r="G1237" s="53"/>
    </row>
    <row r="1238" spans="6:7" x14ac:dyDescent="0.25">
      <c r="F1238" s="52"/>
      <c r="G1238" s="53"/>
    </row>
    <row r="1239" spans="6:7" x14ac:dyDescent="0.25">
      <c r="F1239" s="52"/>
      <c r="G1239" s="53"/>
    </row>
    <row r="1240" spans="6:7" x14ac:dyDescent="0.25">
      <c r="F1240" s="52"/>
      <c r="G1240" s="53"/>
    </row>
    <row r="1241" spans="6:7" x14ac:dyDescent="0.25">
      <c r="F1241" s="52"/>
      <c r="G1241" s="53"/>
    </row>
    <row r="1242" spans="6:7" x14ac:dyDescent="0.25">
      <c r="F1242" s="52"/>
      <c r="G1242" s="53"/>
    </row>
    <row r="1243" spans="6:7" x14ac:dyDescent="0.25">
      <c r="F1243" s="52"/>
      <c r="G1243" s="53"/>
    </row>
    <row r="1244" spans="6:7" x14ac:dyDescent="0.25">
      <c r="F1244" s="52"/>
      <c r="G1244" s="53"/>
    </row>
    <row r="1245" spans="6:7" x14ac:dyDescent="0.25">
      <c r="F1245" s="52"/>
      <c r="G1245" s="53"/>
    </row>
    <row r="1246" spans="6:7" x14ac:dyDescent="0.25">
      <c r="F1246" s="52"/>
      <c r="G1246" s="53"/>
    </row>
    <row r="1247" spans="6:7" x14ac:dyDescent="0.25">
      <c r="F1247" s="52"/>
      <c r="G1247" s="53"/>
    </row>
    <row r="1248" spans="6:7" x14ac:dyDescent="0.25">
      <c r="F1248" s="52"/>
      <c r="G1248" s="53"/>
    </row>
    <row r="1249" spans="6:7" x14ac:dyDescent="0.25">
      <c r="F1249" s="52"/>
      <c r="G1249" s="53"/>
    </row>
    <row r="1250" spans="6:7" x14ac:dyDescent="0.25">
      <c r="F1250" s="52"/>
      <c r="G1250" s="53"/>
    </row>
    <row r="1251" spans="6:7" x14ac:dyDescent="0.25">
      <c r="F1251" s="52"/>
      <c r="G1251" s="53"/>
    </row>
    <row r="1252" spans="6:7" x14ac:dyDescent="0.25">
      <c r="F1252" s="52"/>
      <c r="G1252" s="53"/>
    </row>
    <row r="1253" spans="6:7" x14ac:dyDescent="0.25">
      <c r="F1253" s="52"/>
      <c r="G1253" s="53"/>
    </row>
    <row r="1254" spans="6:7" x14ac:dyDescent="0.25">
      <c r="F1254" s="52"/>
      <c r="G1254" s="53"/>
    </row>
    <row r="1255" spans="6:7" x14ac:dyDescent="0.25">
      <c r="F1255" s="52"/>
      <c r="G1255" s="53"/>
    </row>
    <row r="1256" spans="6:7" x14ac:dyDescent="0.25">
      <c r="F1256" s="52"/>
      <c r="G1256" s="53"/>
    </row>
    <row r="1257" spans="6:7" x14ac:dyDescent="0.25">
      <c r="F1257" s="52"/>
      <c r="G1257" s="53"/>
    </row>
    <row r="1258" spans="6:7" x14ac:dyDescent="0.25">
      <c r="F1258" s="52"/>
      <c r="G1258" s="53"/>
    </row>
    <row r="1259" spans="6:7" x14ac:dyDescent="0.25">
      <c r="F1259" s="52"/>
      <c r="G1259" s="53"/>
    </row>
    <row r="1260" spans="6:7" x14ac:dyDescent="0.25">
      <c r="F1260" s="52"/>
      <c r="G1260" s="53"/>
    </row>
    <row r="1261" spans="6:7" x14ac:dyDescent="0.25">
      <c r="F1261" s="52"/>
      <c r="G1261" s="53"/>
    </row>
    <row r="1262" spans="6:7" x14ac:dyDescent="0.25">
      <c r="F1262" s="52"/>
      <c r="G1262" s="53"/>
    </row>
    <row r="1263" spans="6:7" x14ac:dyDescent="0.25">
      <c r="F1263" s="52"/>
      <c r="G1263" s="53"/>
    </row>
    <row r="1264" spans="6:7" x14ac:dyDescent="0.25">
      <c r="F1264" s="52"/>
      <c r="G1264" s="53"/>
    </row>
    <row r="1265" spans="6:7" x14ac:dyDescent="0.25">
      <c r="F1265" s="52"/>
      <c r="G1265" s="53"/>
    </row>
    <row r="1266" spans="6:7" x14ac:dyDescent="0.25">
      <c r="F1266" s="52"/>
      <c r="G1266" s="53"/>
    </row>
    <row r="1267" spans="6:7" x14ac:dyDescent="0.25">
      <c r="F1267" s="52"/>
      <c r="G1267" s="53"/>
    </row>
    <row r="1268" spans="6:7" x14ac:dyDescent="0.25">
      <c r="F1268" s="52"/>
      <c r="G1268" s="53"/>
    </row>
    <row r="1269" spans="6:7" x14ac:dyDescent="0.25">
      <c r="F1269" s="52"/>
      <c r="G1269" s="53"/>
    </row>
    <row r="1270" spans="6:7" x14ac:dyDescent="0.25">
      <c r="F1270" s="52"/>
      <c r="G1270" s="53"/>
    </row>
    <row r="1271" spans="6:7" x14ac:dyDescent="0.25">
      <c r="F1271" s="52"/>
      <c r="G1271" s="53"/>
    </row>
    <row r="1272" spans="6:7" x14ac:dyDescent="0.25">
      <c r="F1272" s="52"/>
      <c r="G1272" s="53"/>
    </row>
    <row r="1273" spans="6:7" x14ac:dyDescent="0.25">
      <c r="F1273" s="52"/>
      <c r="G1273" s="53"/>
    </row>
    <row r="1274" spans="6:7" x14ac:dyDescent="0.25">
      <c r="F1274" s="52"/>
      <c r="G1274" s="53"/>
    </row>
    <row r="1275" spans="6:7" x14ac:dyDescent="0.25">
      <c r="F1275" s="52"/>
      <c r="G1275" s="53"/>
    </row>
    <row r="1276" spans="6:7" x14ac:dyDescent="0.25">
      <c r="F1276" s="52"/>
      <c r="G1276" s="53"/>
    </row>
    <row r="1277" spans="6:7" x14ac:dyDescent="0.25">
      <c r="F1277" s="52"/>
      <c r="G1277" s="53"/>
    </row>
    <row r="1278" spans="6:7" x14ac:dyDescent="0.25">
      <c r="F1278" s="52"/>
      <c r="G1278" s="53"/>
    </row>
    <row r="1279" spans="6:7" x14ac:dyDescent="0.25">
      <c r="F1279" s="52"/>
      <c r="G1279" s="53"/>
    </row>
    <row r="1280" spans="6:7" x14ac:dyDescent="0.25">
      <c r="F1280" s="52"/>
      <c r="G1280" s="53"/>
    </row>
    <row r="1281" spans="6:7" x14ac:dyDescent="0.25">
      <c r="F1281" s="52"/>
      <c r="G1281" s="53"/>
    </row>
    <row r="1282" spans="6:7" x14ac:dyDescent="0.25">
      <c r="F1282" s="52"/>
      <c r="G1282" s="53"/>
    </row>
    <row r="1283" spans="6:7" x14ac:dyDescent="0.25">
      <c r="F1283" s="52"/>
      <c r="G1283" s="53"/>
    </row>
    <row r="1284" spans="6:7" x14ac:dyDescent="0.25">
      <c r="F1284" s="52"/>
      <c r="G1284" s="53"/>
    </row>
    <row r="1285" spans="6:7" x14ac:dyDescent="0.25">
      <c r="F1285" s="52"/>
      <c r="G1285" s="53"/>
    </row>
    <row r="1286" spans="6:7" x14ac:dyDescent="0.25">
      <c r="F1286" s="52"/>
      <c r="G1286" s="53"/>
    </row>
    <row r="1287" spans="6:7" x14ac:dyDescent="0.25">
      <c r="F1287" s="52"/>
      <c r="G1287" s="53"/>
    </row>
    <row r="1288" spans="6:7" x14ac:dyDescent="0.25">
      <c r="F1288" s="52"/>
      <c r="G1288" s="53"/>
    </row>
    <row r="1289" spans="6:7" x14ac:dyDescent="0.25">
      <c r="F1289" s="52"/>
      <c r="G1289" s="53"/>
    </row>
    <row r="1290" spans="6:7" x14ac:dyDescent="0.25">
      <c r="F1290" s="52"/>
      <c r="G1290" s="53"/>
    </row>
    <row r="1291" spans="6:7" x14ac:dyDescent="0.25">
      <c r="F1291" s="52"/>
      <c r="G1291" s="53"/>
    </row>
    <row r="1292" spans="6:7" x14ac:dyDescent="0.25">
      <c r="F1292" s="52"/>
      <c r="G1292" s="53"/>
    </row>
    <row r="1293" spans="6:7" x14ac:dyDescent="0.25">
      <c r="F1293" s="52"/>
      <c r="G1293" s="53"/>
    </row>
    <row r="1294" spans="6:7" x14ac:dyDescent="0.25">
      <c r="F1294" s="52"/>
      <c r="G1294" s="53"/>
    </row>
    <row r="1295" spans="6:7" x14ac:dyDescent="0.25">
      <c r="F1295" s="52"/>
      <c r="G1295" s="53"/>
    </row>
    <row r="1296" spans="6:7" x14ac:dyDescent="0.25">
      <c r="F1296" s="52"/>
      <c r="G1296" s="53"/>
    </row>
    <row r="1297" spans="6:7" x14ac:dyDescent="0.25">
      <c r="F1297" s="52"/>
      <c r="G1297" s="53"/>
    </row>
    <row r="1298" spans="6:7" x14ac:dyDescent="0.25">
      <c r="F1298" s="52"/>
      <c r="G1298" s="53"/>
    </row>
    <row r="1299" spans="6:7" x14ac:dyDescent="0.25">
      <c r="F1299" s="52"/>
      <c r="G1299" s="53"/>
    </row>
    <row r="1300" spans="6:7" x14ac:dyDescent="0.25">
      <c r="F1300" s="52"/>
      <c r="G1300" s="53"/>
    </row>
    <row r="1301" spans="6:7" x14ac:dyDescent="0.25">
      <c r="F1301" s="52"/>
      <c r="G1301" s="53"/>
    </row>
    <row r="1302" spans="6:7" x14ac:dyDescent="0.25">
      <c r="F1302" s="52"/>
      <c r="G1302" s="53"/>
    </row>
    <row r="1303" spans="6:7" x14ac:dyDescent="0.25">
      <c r="F1303" s="52"/>
      <c r="G1303" s="53"/>
    </row>
    <row r="1304" spans="6:7" x14ac:dyDescent="0.25">
      <c r="F1304" s="52"/>
      <c r="G1304" s="53"/>
    </row>
    <row r="1305" spans="6:7" x14ac:dyDescent="0.25">
      <c r="F1305" s="52"/>
      <c r="G1305" s="53"/>
    </row>
    <row r="1306" spans="6:7" x14ac:dyDescent="0.25">
      <c r="F1306" s="52"/>
      <c r="G1306" s="53"/>
    </row>
    <row r="1307" spans="6:7" x14ac:dyDescent="0.25">
      <c r="F1307" s="52"/>
      <c r="G1307" s="53"/>
    </row>
    <row r="1308" spans="6:7" x14ac:dyDescent="0.25">
      <c r="F1308" s="52"/>
      <c r="G1308" s="53"/>
    </row>
    <row r="1309" spans="6:7" x14ac:dyDescent="0.25">
      <c r="F1309" s="52"/>
      <c r="G1309" s="53"/>
    </row>
    <row r="1310" spans="6:7" x14ac:dyDescent="0.25">
      <c r="F1310" s="52"/>
      <c r="G1310" s="53"/>
    </row>
    <row r="1311" spans="6:7" x14ac:dyDescent="0.25">
      <c r="F1311" s="52"/>
      <c r="G1311" s="53"/>
    </row>
    <row r="1312" spans="6:7" x14ac:dyDescent="0.25">
      <c r="F1312" s="52"/>
      <c r="G1312" s="53"/>
    </row>
    <row r="1313" spans="6:7" x14ac:dyDescent="0.25">
      <c r="F1313" s="52"/>
      <c r="G1313" s="53"/>
    </row>
    <row r="1314" spans="6:7" x14ac:dyDescent="0.25">
      <c r="F1314" s="52"/>
      <c r="G1314" s="53"/>
    </row>
    <row r="1315" spans="6:7" x14ac:dyDescent="0.25">
      <c r="F1315" s="52"/>
      <c r="G1315" s="53"/>
    </row>
    <row r="1316" spans="6:7" x14ac:dyDescent="0.25">
      <c r="F1316" s="52"/>
      <c r="G1316" s="53"/>
    </row>
    <row r="1317" spans="6:7" x14ac:dyDescent="0.25">
      <c r="F1317" s="52"/>
      <c r="G1317" s="53"/>
    </row>
    <row r="1318" spans="6:7" x14ac:dyDescent="0.25">
      <c r="F1318" s="52"/>
      <c r="G1318" s="53"/>
    </row>
    <row r="1319" spans="6:7" x14ac:dyDescent="0.25">
      <c r="F1319" s="52"/>
      <c r="G1319" s="53"/>
    </row>
    <row r="1320" spans="6:7" x14ac:dyDescent="0.25">
      <c r="F1320" s="52"/>
      <c r="G1320" s="53"/>
    </row>
    <row r="1321" spans="6:7" x14ac:dyDescent="0.25">
      <c r="F1321" s="52"/>
      <c r="G1321" s="53"/>
    </row>
    <row r="1322" spans="6:7" x14ac:dyDescent="0.25">
      <c r="F1322" s="52"/>
      <c r="G1322" s="53"/>
    </row>
    <row r="1323" spans="6:7" x14ac:dyDescent="0.25">
      <c r="F1323" s="52"/>
      <c r="G1323" s="53"/>
    </row>
    <row r="1324" spans="6:7" x14ac:dyDescent="0.25">
      <c r="F1324" s="52"/>
      <c r="G1324" s="53"/>
    </row>
    <row r="1325" spans="6:7" x14ac:dyDescent="0.25">
      <c r="F1325" s="52"/>
      <c r="G1325" s="53"/>
    </row>
    <row r="1326" spans="6:7" x14ac:dyDescent="0.25">
      <c r="F1326" s="52"/>
      <c r="G1326" s="53"/>
    </row>
    <row r="1327" spans="6:7" x14ac:dyDescent="0.25">
      <c r="F1327" s="52"/>
      <c r="G1327" s="53"/>
    </row>
    <row r="1328" spans="6:7" x14ac:dyDescent="0.25">
      <c r="F1328" s="52"/>
      <c r="G1328" s="53"/>
    </row>
    <row r="1329" spans="6:7" x14ac:dyDescent="0.25">
      <c r="F1329" s="52"/>
      <c r="G1329" s="53"/>
    </row>
    <row r="1330" spans="6:7" x14ac:dyDescent="0.25">
      <c r="F1330" s="52"/>
      <c r="G1330" s="53"/>
    </row>
    <row r="1331" spans="6:7" x14ac:dyDescent="0.25">
      <c r="F1331" s="52"/>
      <c r="G1331" s="53"/>
    </row>
    <row r="1332" spans="6:7" x14ac:dyDescent="0.25">
      <c r="F1332" s="52"/>
      <c r="G1332" s="53"/>
    </row>
    <row r="1333" spans="6:7" x14ac:dyDescent="0.25">
      <c r="F1333" s="52"/>
      <c r="G1333" s="53"/>
    </row>
    <row r="1334" spans="6:7" x14ac:dyDescent="0.25">
      <c r="F1334" s="52"/>
      <c r="G1334" s="53"/>
    </row>
    <row r="1335" spans="6:7" x14ac:dyDescent="0.25">
      <c r="F1335" s="52"/>
      <c r="G1335" s="53"/>
    </row>
    <row r="1336" spans="6:7" x14ac:dyDescent="0.25">
      <c r="F1336" s="52"/>
      <c r="G1336" s="53"/>
    </row>
    <row r="1337" spans="6:7" x14ac:dyDescent="0.25">
      <c r="F1337" s="52"/>
      <c r="G1337" s="53"/>
    </row>
    <row r="1338" spans="6:7" x14ac:dyDescent="0.25">
      <c r="F1338" s="52"/>
      <c r="G1338" s="53"/>
    </row>
    <row r="1339" spans="6:7" x14ac:dyDescent="0.25">
      <c r="F1339" s="52"/>
      <c r="G1339" s="53"/>
    </row>
    <row r="1340" spans="6:7" x14ac:dyDescent="0.25">
      <c r="F1340" s="52"/>
      <c r="G1340" s="53"/>
    </row>
    <row r="1341" spans="6:7" x14ac:dyDescent="0.25">
      <c r="F1341" s="52"/>
      <c r="G1341" s="53"/>
    </row>
    <row r="1342" spans="6:7" x14ac:dyDescent="0.25">
      <c r="F1342" s="52"/>
      <c r="G1342" s="53"/>
    </row>
    <row r="1343" spans="6:7" x14ac:dyDescent="0.25">
      <c r="F1343" s="52"/>
      <c r="G1343" s="53"/>
    </row>
    <row r="1344" spans="6:7" x14ac:dyDescent="0.25">
      <c r="F1344" s="52"/>
      <c r="G1344" s="53"/>
    </row>
    <row r="1345" spans="6:7" x14ac:dyDescent="0.25">
      <c r="F1345" s="52"/>
      <c r="G1345" s="53"/>
    </row>
    <row r="1346" spans="6:7" x14ac:dyDescent="0.25">
      <c r="F1346" s="52"/>
      <c r="G1346" s="53"/>
    </row>
    <row r="1347" spans="6:7" x14ac:dyDescent="0.25">
      <c r="F1347" s="52"/>
      <c r="G1347" s="53"/>
    </row>
    <row r="1348" spans="6:7" x14ac:dyDescent="0.25">
      <c r="F1348" s="52"/>
      <c r="G1348" s="53"/>
    </row>
    <row r="1349" spans="6:7" x14ac:dyDescent="0.25">
      <c r="F1349" s="52"/>
      <c r="G1349" s="53"/>
    </row>
    <row r="1350" spans="6:7" x14ac:dyDescent="0.25">
      <c r="F1350" s="52"/>
      <c r="G1350" s="53"/>
    </row>
    <row r="1351" spans="6:7" x14ac:dyDescent="0.25">
      <c r="F1351" s="52"/>
      <c r="G1351" s="53"/>
    </row>
    <row r="1352" spans="6:7" x14ac:dyDescent="0.25">
      <c r="F1352" s="52"/>
      <c r="G1352" s="53"/>
    </row>
    <row r="1353" spans="6:7" x14ac:dyDescent="0.25">
      <c r="F1353" s="52"/>
      <c r="G1353" s="53"/>
    </row>
    <row r="1354" spans="6:7" x14ac:dyDescent="0.25">
      <c r="F1354" s="52"/>
      <c r="G1354" s="53"/>
    </row>
    <row r="1355" spans="6:7" x14ac:dyDescent="0.25">
      <c r="F1355" s="52"/>
      <c r="G1355" s="53"/>
    </row>
    <row r="1356" spans="6:7" x14ac:dyDescent="0.25">
      <c r="F1356" s="52"/>
      <c r="G1356" s="53"/>
    </row>
    <row r="1357" spans="6:7" x14ac:dyDescent="0.25">
      <c r="F1357" s="52"/>
      <c r="G1357" s="53"/>
    </row>
    <row r="1358" spans="6:7" x14ac:dyDescent="0.25">
      <c r="F1358" s="52"/>
      <c r="G1358" s="53"/>
    </row>
    <row r="1359" spans="6:7" x14ac:dyDescent="0.25">
      <c r="F1359" s="52"/>
      <c r="G1359" s="53"/>
    </row>
    <row r="1360" spans="6:7" x14ac:dyDescent="0.25">
      <c r="F1360" s="52"/>
      <c r="G1360" s="53"/>
    </row>
    <row r="1361" spans="6:7" x14ac:dyDescent="0.25">
      <c r="F1361" s="52"/>
      <c r="G1361" s="53"/>
    </row>
    <row r="1362" spans="6:7" x14ac:dyDescent="0.25">
      <c r="F1362" s="52"/>
      <c r="G1362" s="53"/>
    </row>
    <row r="1363" spans="6:7" x14ac:dyDescent="0.25">
      <c r="F1363" s="52"/>
      <c r="G1363" s="53"/>
    </row>
    <row r="1364" spans="6:7" x14ac:dyDescent="0.25">
      <c r="F1364" s="52"/>
      <c r="G1364" s="53"/>
    </row>
    <row r="1365" spans="6:7" x14ac:dyDescent="0.25">
      <c r="F1365" s="52"/>
      <c r="G1365" s="53"/>
    </row>
    <row r="1366" spans="6:7" x14ac:dyDescent="0.25">
      <c r="F1366" s="52"/>
      <c r="G1366" s="53"/>
    </row>
    <row r="1367" spans="6:7" x14ac:dyDescent="0.25">
      <c r="F1367" s="52"/>
      <c r="G1367" s="53"/>
    </row>
    <row r="1368" spans="6:7" x14ac:dyDescent="0.25">
      <c r="F1368" s="52"/>
      <c r="G1368" s="53"/>
    </row>
    <row r="1369" spans="6:7" x14ac:dyDescent="0.25">
      <c r="F1369" s="52"/>
      <c r="G1369" s="53"/>
    </row>
    <row r="1370" spans="6:7" x14ac:dyDescent="0.25">
      <c r="F1370" s="52"/>
      <c r="G1370" s="53"/>
    </row>
    <row r="1371" spans="6:7" x14ac:dyDescent="0.25">
      <c r="F1371" s="52"/>
      <c r="G1371" s="53"/>
    </row>
    <row r="1372" spans="6:7" x14ac:dyDescent="0.25">
      <c r="F1372" s="52"/>
      <c r="G1372" s="53"/>
    </row>
    <row r="1373" spans="6:7" x14ac:dyDescent="0.25">
      <c r="F1373" s="52"/>
      <c r="G1373" s="53"/>
    </row>
    <row r="1374" spans="6:7" x14ac:dyDescent="0.25">
      <c r="F1374" s="52"/>
      <c r="G1374" s="53"/>
    </row>
    <row r="1375" spans="6:7" x14ac:dyDescent="0.25">
      <c r="F1375" s="52"/>
      <c r="G1375" s="53"/>
    </row>
    <row r="1376" spans="6:7" x14ac:dyDescent="0.25">
      <c r="F1376" s="52"/>
      <c r="G1376" s="53"/>
    </row>
    <row r="1377" spans="6:7" x14ac:dyDescent="0.25">
      <c r="F1377" s="52"/>
      <c r="G1377" s="53"/>
    </row>
    <row r="1378" spans="6:7" x14ac:dyDescent="0.25">
      <c r="F1378" s="52"/>
      <c r="G1378" s="53"/>
    </row>
    <row r="1379" spans="6:7" x14ac:dyDescent="0.25">
      <c r="F1379" s="52"/>
      <c r="G1379" s="53"/>
    </row>
    <row r="1380" spans="6:7" x14ac:dyDescent="0.25">
      <c r="F1380" s="52"/>
      <c r="G1380" s="53"/>
    </row>
    <row r="1381" spans="6:7" x14ac:dyDescent="0.25">
      <c r="F1381" s="52"/>
      <c r="G1381" s="53"/>
    </row>
    <row r="1382" spans="6:7" x14ac:dyDescent="0.25">
      <c r="F1382" s="52"/>
      <c r="G1382" s="53"/>
    </row>
    <row r="1383" spans="6:7" x14ac:dyDescent="0.25">
      <c r="F1383" s="52"/>
      <c r="G1383" s="53"/>
    </row>
    <row r="1384" spans="6:7" x14ac:dyDescent="0.25">
      <c r="F1384" s="52"/>
      <c r="G1384" s="53"/>
    </row>
    <row r="1385" spans="6:7" x14ac:dyDescent="0.25">
      <c r="F1385" s="52"/>
      <c r="G1385" s="53"/>
    </row>
    <row r="1386" spans="6:7" x14ac:dyDescent="0.25">
      <c r="F1386" s="52"/>
      <c r="G1386" s="53"/>
    </row>
    <row r="1387" spans="6:7" x14ac:dyDescent="0.25">
      <c r="F1387" s="52"/>
      <c r="G1387" s="53"/>
    </row>
    <row r="1388" spans="6:7" x14ac:dyDescent="0.25">
      <c r="F1388" s="52"/>
      <c r="G1388" s="53"/>
    </row>
    <row r="1389" spans="6:7" x14ac:dyDescent="0.25">
      <c r="F1389" s="52"/>
      <c r="G1389" s="53"/>
    </row>
    <row r="1390" spans="6:7" x14ac:dyDescent="0.25">
      <c r="F1390" s="52"/>
      <c r="G1390" s="53"/>
    </row>
    <row r="1391" spans="6:7" x14ac:dyDescent="0.25">
      <c r="F1391" s="52"/>
      <c r="G1391" s="53"/>
    </row>
    <row r="1392" spans="6:7" x14ac:dyDescent="0.25">
      <c r="F1392" s="52"/>
      <c r="G1392" s="53"/>
    </row>
    <row r="1393" spans="6:7" x14ac:dyDescent="0.25">
      <c r="F1393" s="52"/>
      <c r="G1393" s="53"/>
    </row>
    <row r="1394" spans="6:7" x14ac:dyDescent="0.25">
      <c r="F1394" s="52"/>
      <c r="G1394" s="53"/>
    </row>
    <row r="1395" spans="6:7" x14ac:dyDescent="0.25">
      <c r="F1395" s="52"/>
      <c r="G1395" s="53"/>
    </row>
    <row r="1396" spans="6:7" x14ac:dyDescent="0.25">
      <c r="F1396" s="52"/>
      <c r="G1396" s="53"/>
    </row>
    <row r="1397" spans="6:7" x14ac:dyDescent="0.25">
      <c r="F1397" s="52"/>
      <c r="G1397" s="53"/>
    </row>
    <row r="1398" spans="6:7" x14ac:dyDescent="0.25">
      <c r="F1398" s="52"/>
      <c r="G1398" s="53"/>
    </row>
    <row r="1399" spans="6:7" x14ac:dyDescent="0.25">
      <c r="F1399" s="52"/>
      <c r="G1399" s="53"/>
    </row>
    <row r="1400" spans="6:7" x14ac:dyDescent="0.25">
      <c r="F1400" s="52"/>
      <c r="G1400" s="53"/>
    </row>
    <row r="1401" spans="6:7" x14ac:dyDescent="0.25">
      <c r="F1401" s="52"/>
      <c r="G1401" s="53"/>
    </row>
    <row r="1402" spans="6:7" x14ac:dyDescent="0.25">
      <c r="F1402" s="52"/>
      <c r="G1402" s="53"/>
    </row>
    <row r="1403" spans="6:7" x14ac:dyDescent="0.25">
      <c r="F1403" s="52"/>
      <c r="G1403" s="53"/>
    </row>
    <row r="1404" spans="6:7" x14ac:dyDescent="0.25">
      <c r="F1404" s="52"/>
      <c r="G1404" s="53"/>
    </row>
    <row r="1405" spans="6:7" x14ac:dyDescent="0.25">
      <c r="F1405" s="52"/>
      <c r="G1405" s="53"/>
    </row>
    <row r="1406" spans="6:7" x14ac:dyDescent="0.25">
      <c r="F1406" s="52"/>
      <c r="G1406" s="53"/>
    </row>
    <row r="1407" spans="6:7" x14ac:dyDescent="0.25">
      <c r="F1407" s="52"/>
      <c r="G1407" s="53"/>
    </row>
    <row r="1408" spans="6:7" x14ac:dyDescent="0.25">
      <c r="F1408" s="52"/>
      <c r="G1408" s="53"/>
    </row>
    <row r="1409" spans="6:7" x14ac:dyDescent="0.25">
      <c r="F1409" s="52"/>
      <c r="G1409" s="53"/>
    </row>
    <row r="1410" spans="6:7" x14ac:dyDescent="0.25">
      <c r="F1410" s="52"/>
      <c r="G1410" s="53"/>
    </row>
    <row r="1411" spans="6:7" x14ac:dyDescent="0.25">
      <c r="F1411" s="52"/>
      <c r="G1411" s="53"/>
    </row>
    <row r="1412" spans="6:7" x14ac:dyDescent="0.25">
      <c r="F1412" s="52"/>
      <c r="G1412" s="53"/>
    </row>
    <row r="1413" spans="6:7" x14ac:dyDescent="0.25">
      <c r="F1413" s="52"/>
      <c r="G1413" s="53"/>
    </row>
    <row r="1414" spans="6:7" x14ac:dyDescent="0.25">
      <c r="F1414" s="52"/>
      <c r="G1414" s="53"/>
    </row>
    <row r="1415" spans="6:7" x14ac:dyDescent="0.25">
      <c r="F1415" s="52"/>
      <c r="G1415" s="53"/>
    </row>
    <row r="1416" spans="6:7" x14ac:dyDescent="0.25">
      <c r="F1416" s="52"/>
      <c r="G1416" s="53"/>
    </row>
    <row r="1417" spans="6:7" x14ac:dyDescent="0.25">
      <c r="F1417" s="52"/>
      <c r="G1417" s="53"/>
    </row>
    <row r="1418" spans="6:7" x14ac:dyDescent="0.25">
      <c r="F1418" s="52"/>
      <c r="G1418" s="53"/>
    </row>
    <row r="1419" spans="6:7" x14ac:dyDescent="0.25">
      <c r="F1419" s="52"/>
      <c r="G1419" s="53"/>
    </row>
    <row r="1420" spans="6:7" x14ac:dyDescent="0.25">
      <c r="F1420" s="52"/>
      <c r="G1420" s="53"/>
    </row>
    <row r="1421" spans="6:7" x14ac:dyDescent="0.25">
      <c r="F1421" s="52"/>
      <c r="G1421" s="53"/>
    </row>
    <row r="1422" spans="6:7" x14ac:dyDescent="0.25">
      <c r="F1422" s="52"/>
      <c r="G1422" s="53"/>
    </row>
    <row r="1423" spans="6:7" x14ac:dyDescent="0.25">
      <c r="F1423" s="52"/>
      <c r="G1423" s="53"/>
    </row>
    <row r="1424" spans="6:7" x14ac:dyDescent="0.25">
      <c r="F1424" s="52"/>
      <c r="G1424" s="53"/>
    </row>
    <row r="1425" spans="6:7" x14ac:dyDescent="0.25">
      <c r="F1425" s="52"/>
      <c r="G1425" s="53"/>
    </row>
    <row r="1426" spans="6:7" x14ac:dyDescent="0.25">
      <c r="F1426" s="52"/>
      <c r="G1426" s="53"/>
    </row>
    <row r="1427" spans="6:7" x14ac:dyDescent="0.25">
      <c r="F1427" s="52"/>
      <c r="G1427" s="53"/>
    </row>
    <row r="1428" spans="6:7" x14ac:dyDescent="0.25">
      <c r="F1428" s="52"/>
      <c r="G1428" s="53"/>
    </row>
    <row r="1429" spans="6:7" x14ac:dyDescent="0.25">
      <c r="F1429" s="52"/>
      <c r="G1429" s="53"/>
    </row>
    <row r="1430" spans="6:7" x14ac:dyDescent="0.25">
      <c r="F1430" s="52"/>
      <c r="G1430" s="53"/>
    </row>
    <row r="1431" spans="6:7" x14ac:dyDescent="0.25">
      <c r="F1431" s="52"/>
      <c r="G1431" s="53"/>
    </row>
    <row r="1432" spans="6:7" x14ac:dyDescent="0.25">
      <c r="F1432" s="52"/>
      <c r="G1432" s="53"/>
    </row>
    <row r="1433" spans="6:7" x14ac:dyDescent="0.25">
      <c r="F1433" s="52"/>
      <c r="G1433" s="53"/>
    </row>
    <row r="1434" spans="6:7" x14ac:dyDescent="0.25">
      <c r="F1434" s="52"/>
      <c r="G1434" s="53"/>
    </row>
    <row r="1435" spans="6:7" x14ac:dyDescent="0.25">
      <c r="F1435" s="52"/>
      <c r="G1435" s="53"/>
    </row>
    <row r="1436" spans="6:7" x14ac:dyDescent="0.25">
      <c r="F1436" s="52"/>
      <c r="G1436" s="53"/>
    </row>
    <row r="1437" spans="6:7" x14ac:dyDescent="0.25">
      <c r="F1437" s="52"/>
      <c r="G1437" s="53"/>
    </row>
    <row r="1438" spans="6:7" x14ac:dyDescent="0.25">
      <c r="F1438" s="52"/>
      <c r="G1438" s="53"/>
    </row>
    <row r="1439" spans="6:7" x14ac:dyDescent="0.25">
      <c r="F1439" s="52"/>
      <c r="G1439" s="53"/>
    </row>
    <row r="1440" spans="6:7" x14ac:dyDescent="0.25">
      <c r="F1440" s="52"/>
      <c r="G1440" s="53"/>
    </row>
    <row r="1441" spans="6:7" x14ac:dyDescent="0.25">
      <c r="F1441" s="52"/>
      <c r="G1441" s="53"/>
    </row>
    <row r="1442" spans="6:7" x14ac:dyDescent="0.25">
      <c r="F1442" s="52"/>
      <c r="G1442" s="53"/>
    </row>
    <row r="1443" spans="6:7" x14ac:dyDescent="0.25">
      <c r="F1443" s="52"/>
      <c r="G1443" s="53"/>
    </row>
    <row r="1444" spans="6:7" x14ac:dyDescent="0.25">
      <c r="F1444" s="52"/>
      <c r="G1444" s="53"/>
    </row>
    <row r="1445" spans="6:7" x14ac:dyDescent="0.25">
      <c r="F1445" s="52"/>
      <c r="G1445" s="53"/>
    </row>
    <row r="1446" spans="6:7" x14ac:dyDescent="0.25">
      <c r="F1446" s="52"/>
      <c r="G1446" s="53"/>
    </row>
    <row r="1447" spans="6:7" x14ac:dyDescent="0.25">
      <c r="F1447" s="52"/>
      <c r="G1447" s="53"/>
    </row>
    <row r="1448" spans="6:7" x14ac:dyDescent="0.25">
      <c r="F1448" s="52"/>
      <c r="G1448" s="53"/>
    </row>
    <row r="1449" spans="6:7" x14ac:dyDescent="0.25">
      <c r="F1449" s="52"/>
      <c r="G1449" s="53"/>
    </row>
    <row r="1450" spans="6:7" x14ac:dyDescent="0.25">
      <c r="F1450" s="52"/>
      <c r="G1450" s="53"/>
    </row>
    <row r="1451" spans="6:7" x14ac:dyDescent="0.25">
      <c r="F1451" s="52"/>
      <c r="G1451" s="53"/>
    </row>
    <row r="1452" spans="6:7" x14ac:dyDescent="0.25">
      <c r="F1452" s="52"/>
      <c r="G1452" s="53"/>
    </row>
    <row r="1453" spans="6:7" x14ac:dyDescent="0.25">
      <c r="F1453" s="52"/>
      <c r="G1453" s="53"/>
    </row>
    <row r="1454" spans="6:7" x14ac:dyDescent="0.25">
      <c r="F1454" s="52"/>
      <c r="G1454" s="53"/>
    </row>
    <row r="1455" spans="6:7" x14ac:dyDescent="0.25">
      <c r="F1455" s="52"/>
      <c r="G1455" s="53"/>
    </row>
    <row r="1456" spans="6:7" x14ac:dyDescent="0.25">
      <c r="F1456" s="52"/>
      <c r="G1456" s="53"/>
    </row>
    <row r="1457" spans="6:7" x14ac:dyDescent="0.25">
      <c r="F1457" s="52"/>
      <c r="G1457" s="53"/>
    </row>
    <row r="1458" spans="6:7" x14ac:dyDescent="0.25">
      <c r="F1458" s="52"/>
      <c r="G1458" s="53"/>
    </row>
    <row r="1459" spans="6:7" x14ac:dyDescent="0.25">
      <c r="F1459" s="52"/>
      <c r="G1459" s="53"/>
    </row>
    <row r="1460" spans="6:7" x14ac:dyDescent="0.25">
      <c r="F1460" s="52"/>
      <c r="G1460" s="53"/>
    </row>
    <row r="1461" spans="6:7" x14ac:dyDescent="0.25">
      <c r="F1461" s="52"/>
      <c r="G1461" s="53"/>
    </row>
    <row r="1462" spans="6:7" x14ac:dyDescent="0.25">
      <c r="F1462" s="52"/>
      <c r="G1462" s="53"/>
    </row>
    <row r="1463" spans="6:7" x14ac:dyDescent="0.25">
      <c r="F1463" s="52"/>
      <c r="G1463" s="53"/>
    </row>
    <row r="1464" spans="6:7" x14ac:dyDescent="0.25">
      <c r="F1464" s="52"/>
      <c r="G1464" s="53"/>
    </row>
    <row r="1465" spans="6:7" x14ac:dyDescent="0.25">
      <c r="F1465" s="52"/>
      <c r="G1465" s="53"/>
    </row>
    <row r="1466" spans="6:7" x14ac:dyDescent="0.25">
      <c r="F1466" s="52"/>
      <c r="G1466" s="53"/>
    </row>
    <row r="1467" spans="6:7" x14ac:dyDescent="0.25">
      <c r="F1467" s="52"/>
      <c r="G1467" s="53"/>
    </row>
    <row r="1468" spans="6:7" x14ac:dyDescent="0.25">
      <c r="F1468" s="52"/>
      <c r="G1468" s="53"/>
    </row>
    <row r="1469" spans="6:7" x14ac:dyDescent="0.25">
      <c r="F1469" s="52"/>
      <c r="G1469" s="53"/>
    </row>
    <row r="1470" spans="6:7" x14ac:dyDescent="0.25">
      <c r="F1470" s="52"/>
      <c r="G1470" s="53"/>
    </row>
    <row r="1471" spans="6:7" x14ac:dyDescent="0.25">
      <c r="F1471" s="52"/>
      <c r="G1471" s="53"/>
    </row>
    <row r="1472" spans="6:7" x14ac:dyDescent="0.25">
      <c r="F1472" s="52"/>
      <c r="G1472" s="53"/>
    </row>
    <row r="1473" spans="6:7" x14ac:dyDescent="0.25">
      <c r="F1473" s="52"/>
      <c r="G1473" s="53"/>
    </row>
    <row r="1474" spans="6:7" x14ac:dyDescent="0.25">
      <c r="F1474" s="52"/>
      <c r="G1474" s="53"/>
    </row>
    <row r="1475" spans="6:7" x14ac:dyDescent="0.25">
      <c r="F1475" s="52"/>
      <c r="G1475" s="53"/>
    </row>
    <row r="1476" spans="6:7" x14ac:dyDescent="0.25">
      <c r="F1476" s="52"/>
      <c r="G1476" s="53"/>
    </row>
    <row r="1477" spans="6:7" x14ac:dyDescent="0.25">
      <c r="F1477" s="52"/>
      <c r="G1477" s="53"/>
    </row>
    <row r="1478" spans="6:7" x14ac:dyDescent="0.25">
      <c r="F1478" s="52"/>
      <c r="G1478" s="53"/>
    </row>
    <row r="1479" spans="6:7" x14ac:dyDescent="0.25">
      <c r="F1479" s="52"/>
      <c r="G1479" s="53"/>
    </row>
    <row r="1480" spans="6:7" x14ac:dyDescent="0.25">
      <c r="F1480" s="52"/>
      <c r="G1480" s="53"/>
    </row>
    <row r="1481" spans="6:7" x14ac:dyDescent="0.25">
      <c r="F1481" s="52"/>
      <c r="G1481" s="53"/>
    </row>
    <row r="1482" spans="6:7" x14ac:dyDescent="0.25">
      <c r="F1482" s="52"/>
      <c r="G1482" s="53"/>
    </row>
    <row r="1483" spans="6:7" x14ac:dyDescent="0.25">
      <c r="F1483" s="52"/>
      <c r="G1483" s="53"/>
    </row>
    <row r="1484" spans="6:7" x14ac:dyDescent="0.25">
      <c r="F1484" s="52"/>
      <c r="G1484" s="53"/>
    </row>
    <row r="1485" spans="6:7" x14ac:dyDescent="0.25">
      <c r="F1485" s="52"/>
      <c r="G1485" s="53"/>
    </row>
    <row r="1486" spans="6:7" x14ac:dyDescent="0.25">
      <c r="F1486" s="52"/>
      <c r="G1486" s="53"/>
    </row>
    <row r="1487" spans="6:7" x14ac:dyDescent="0.25">
      <c r="F1487" s="52"/>
      <c r="G1487" s="53"/>
    </row>
    <row r="1488" spans="6:7" x14ac:dyDescent="0.25">
      <c r="F1488" s="52"/>
      <c r="G1488" s="53"/>
    </row>
    <row r="1489" spans="6:7" x14ac:dyDescent="0.25">
      <c r="F1489" s="52"/>
      <c r="G1489" s="53"/>
    </row>
    <row r="1490" spans="6:7" x14ac:dyDescent="0.25">
      <c r="F1490" s="52"/>
      <c r="G1490" s="53"/>
    </row>
    <row r="1491" spans="6:7" x14ac:dyDescent="0.25">
      <c r="F1491" s="52"/>
      <c r="G1491" s="53"/>
    </row>
    <row r="1492" spans="6:7" x14ac:dyDescent="0.25">
      <c r="F1492" s="52"/>
      <c r="G1492" s="53"/>
    </row>
    <row r="1493" spans="6:7" x14ac:dyDescent="0.25">
      <c r="F1493" s="52"/>
      <c r="G1493" s="53"/>
    </row>
    <row r="1494" spans="6:7" x14ac:dyDescent="0.25">
      <c r="F1494" s="52"/>
      <c r="G1494" s="53"/>
    </row>
    <row r="1495" spans="6:7" x14ac:dyDescent="0.25">
      <c r="F1495" s="52"/>
      <c r="G1495" s="53"/>
    </row>
    <row r="1496" spans="6:7" x14ac:dyDescent="0.25">
      <c r="F1496" s="52"/>
      <c r="G1496" s="53"/>
    </row>
    <row r="1497" spans="6:7" x14ac:dyDescent="0.25">
      <c r="F1497" s="52"/>
      <c r="G1497" s="53"/>
    </row>
    <row r="1498" spans="6:7" x14ac:dyDescent="0.25">
      <c r="F1498" s="52"/>
      <c r="G1498" s="53"/>
    </row>
    <row r="1499" spans="6:7" x14ac:dyDescent="0.25">
      <c r="F1499" s="52"/>
      <c r="G1499" s="53"/>
    </row>
    <row r="1500" spans="6:7" x14ac:dyDescent="0.25">
      <c r="F1500" s="52"/>
      <c r="G1500" s="53"/>
    </row>
    <row r="1501" spans="6:7" x14ac:dyDescent="0.25">
      <c r="F1501" s="52"/>
      <c r="G1501" s="53"/>
    </row>
    <row r="1502" spans="6:7" x14ac:dyDescent="0.25">
      <c r="F1502" s="52"/>
      <c r="G1502" s="53"/>
    </row>
    <row r="1503" spans="6:7" x14ac:dyDescent="0.25">
      <c r="F1503" s="52"/>
      <c r="G1503" s="53"/>
    </row>
    <row r="1504" spans="6:7" x14ac:dyDescent="0.25">
      <c r="F1504" s="52"/>
      <c r="G1504" s="53"/>
    </row>
    <row r="1505" spans="6:7" x14ac:dyDescent="0.25">
      <c r="F1505" s="52"/>
      <c r="G1505" s="53"/>
    </row>
    <row r="1506" spans="6:7" x14ac:dyDescent="0.25">
      <c r="F1506" s="52"/>
      <c r="G1506" s="53"/>
    </row>
    <row r="1507" spans="6:7" x14ac:dyDescent="0.25">
      <c r="F1507" s="52"/>
      <c r="G1507" s="53"/>
    </row>
    <row r="1508" spans="6:7" x14ac:dyDescent="0.25">
      <c r="F1508" s="52"/>
      <c r="G1508" s="53"/>
    </row>
    <row r="1509" spans="6:7" x14ac:dyDescent="0.25">
      <c r="F1509" s="52"/>
      <c r="G1509" s="53"/>
    </row>
    <row r="1510" spans="6:7" x14ac:dyDescent="0.25">
      <c r="F1510" s="52"/>
      <c r="G1510" s="53"/>
    </row>
    <row r="1511" spans="6:7" x14ac:dyDescent="0.25">
      <c r="F1511" s="52"/>
      <c r="G1511" s="53"/>
    </row>
    <row r="1512" spans="6:7" x14ac:dyDescent="0.25">
      <c r="F1512" s="52"/>
      <c r="G1512" s="53"/>
    </row>
    <row r="1513" spans="6:7" x14ac:dyDescent="0.25">
      <c r="F1513" s="52"/>
      <c r="G1513" s="53"/>
    </row>
    <row r="1514" spans="6:7" x14ac:dyDescent="0.25">
      <c r="F1514" s="52"/>
      <c r="G1514" s="53"/>
    </row>
    <row r="1515" spans="6:7" x14ac:dyDescent="0.25">
      <c r="F1515" s="52"/>
      <c r="G1515" s="53"/>
    </row>
    <row r="1516" spans="6:7" x14ac:dyDescent="0.25">
      <c r="F1516" s="52"/>
      <c r="G1516" s="53"/>
    </row>
    <row r="1517" spans="6:7" x14ac:dyDescent="0.25">
      <c r="F1517" s="52"/>
      <c r="G1517" s="53"/>
    </row>
    <row r="1518" spans="6:7" x14ac:dyDescent="0.25">
      <c r="F1518" s="52"/>
      <c r="G1518" s="53"/>
    </row>
    <row r="1519" spans="6:7" x14ac:dyDescent="0.25">
      <c r="F1519" s="52"/>
      <c r="G1519" s="53"/>
    </row>
    <row r="1520" spans="6:7" x14ac:dyDescent="0.25">
      <c r="F1520" s="52"/>
      <c r="G1520" s="53"/>
    </row>
    <row r="1521" spans="6:7" x14ac:dyDescent="0.25">
      <c r="F1521" s="52"/>
      <c r="G1521" s="53"/>
    </row>
    <row r="1522" spans="6:7" x14ac:dyDescent="0.25">
      <c r="F1522" s="52"/>
      <c r="G1522" s="53"/>
    </row>
    <row r="1523" spans="6:7" x14ac:dyDescent="0.25">
      <c r="F1523" s="52"/>
      <c r="G1523" s="53"/>
    </row>
    <row r="1524" spans="6:7" x14ac:dyDescent="0.25">
      <c r="F1524" s="52"/>
      <c r="G1524" s="53"/>
    </row>
    <row r="1525" spans="6:7" x14ac:dyDescent="0.25">
      <c r="F1525" s="52"/>
      <c r="G1525" s="53"/>
    </row>
    <row r="1526" spans="6:7" x14ac:dyDescent="0.25">
      <c r="F1526" s="52"/>
      <c r="G1526" s="53"/>
    </row>
    <row r="1527" spans="6:7" x14ac:dyDescent="0.25">
      <c r="F1527" s="52"/>
      <c r="G1527" s="53"/>
    </row>
    <row r="1528" spans="6:7" x14ac:dyDescent="0.25">
      <c r="F1528" s="52"/>
      <c r="G1528" s="53"/>
    </row>
    <row r="1529" spans="6:7" x14ac:dyDescent="0.25">
      <c r="F1529" s="52"/>
      <c r="G1529" s="53"/>
    </row>
    <row r="1530" spans="6:7" x14ac:dyDescent="0.25">
      <c r="F1530" s="52"/>
      <c r="G1530" s="53"/>
    </row>
    <row r="1531" spans="6:7" x14ac:dyDescent="0.25">
      <c r="F1531" s="52"/>
      <c r="G1531" s="53"/>
    </row>
    <row r="1532" spans="6:7" x14ac:dyDescent="0.25">
      <c r="F1532" s="52"/>
      <c r="G1532" s="53"/>
    </row>
    <row r="1533" spans="6:7" x14ac:dyDescent="0.25">
      <c r="F1533" s="52"/>
      <c r="G1533" s="53"/>
    </row>
    <row r="1534" spans="6:7" x14ac:dyDescent="0.25">
      <c r="F1534" s="52"/>
      <c r="G1534" s="53"/>
    </row>
    <row r="1535" spans="6:7" x14ac:dyDescent="0.25">
      <c r="F1535" s="52"/>
      <c r="G1535" s="53"/>
    </row>
    <row r="1536" spans="6:7" x14ac:dyDescent="0.25">
      <c r="F1536" s="52"/>
      <c r="G1536" s="53"/>
    </row>
    <row r="1537" spans="6:7" x14ac:dyDescent="0.25">
      <c r="F1537" s="52"/>
      <c r="G1537" s="53"/>
    </row>
    <row r="1538" spans="6:7" x14ac:dyDescent="0.25">
      <c r="F1538" s="52"/>
      <c r="G1538" s="53"/>
    </row>
    <row r="1539" spans="6:7" x14ac:dyDescent="0.25">
      <c r="F1539" s="52"/>
      <c r="G1539" s="53"/>
    </row>
    <row r="1540" spans="6:7" x14ac:dyDescent="0.25">
      <c r="F1540" s="52"/>
      <c r="G1540" s="53"/>
    </row>
    <row r="1541" spans="6:7" x14ac:dyDescent="0.25">
      <c r="F1541" s="52"/>
      <c r="G1541" s="53"/>
    </row>
    <row r="1542" spans="6:7" x14ac:dyDescent="0.25">
      <c r="F1542" s="52"/>
      <c r="G1542" s="53"/>
    </row>
    <row r="1543" spans="6:7" x14ac:dyDescent="0.25">
      <c r="F1543" s="52"/>
      <c r="G1543" s="53"/>
    </row>
    <row r="1544" spans="6:7" x14ac:dyDescent="0.25">
      <c r="F1544" s="52"/>
      <c r="G1544" s="53"/>
    </row>
    <row r="1545" spans="6:7" x14ac:dyDescent="0.25">
      <c r="F1545" s="52"/>
      <c r="G1545" s="53"/>
    </row>
    <row r="1546" spans="6:7" x14ac:dyDescent="0.25">
      <c r="F1546" s="52"/>
      <c r="G1546" s="53"/>
    </row>
    <row r="1547" spans="6:7" x14ac:dyDescent="0.25">
      <c r="F1547" s="52"/>
      <c r="G1547" s="53"/>
    </row>
    <row r="1548" spans="6:7" x14ac:dyDescent="0.25">
      <c r="F1548" s="52"/>
      <c r="G1548" s="53"/>
    </row>
    <row r="1549" spans="6:7" x14ac:dyDescent="0.25">
      <c r="F1549" s="52"/>
      <c r="G1549" s="53"/>
    </row>
    <row r="1550" spans="6:7" x14ac:dyDescent="0.25">
      <c r="F1550" s="52"/>
      <c r="G1550" s="53"/>
    </row>
    <row r="1551" spans="6:7" x14ac:dyDescent="0.25">
      <c r="F1551" s="52"/>
      <c r="G1551" s="53"/>
    </row>
    <row r="1552" spans="6:7" x14ac:dyDescent="0.25">
      <c r="F1552" s="52"/>
      <c r="G1552" s="53"/>
    </row>
    <row r="1553" spans="6:7" x14ac:dyDescent="0.25">
      <c r="F1553" s="52"/>
      <c r="G1553" s="53"/>
    </row>
    <row r="1554" spans="6:7" x14ac:dyDescent="0.25">
      <c r="F1554" s="52"/>
      <c r="G1554" s="53"/>
    </row>
    <row r="1555" spans="6:7" x14ac:dyDescent="0.25">
      <c r="F1555" s="52"/>
      <c r="G1555" s="53"/>
    </row>
    <row r="1556" spans="6:7" x14ac:dyDescent="0.25">
      <c r="F1556" s="52"/>
      <c r="G1556" s="53"/>
    </row>
    <row r="1557" spans="6:7" x14ac:dyDescent="0.25">
      <c r="F1557" s="52"/>
      <c r="G1557" s="53"/>
    </row>
    <row r="1558" spans="6:7" x14ac:dyDescent="0.25">
      <c r="F1558" s="52"/>
      <c r="G1558" s="53"/>
    </row>
    <row r="1559" spans="6:7" x14ac:dyDescent="0.25">
      <c r="F1559" s="52"/>
      <c r="G1559" s="53"/>
    </row>
    <row r="1560" spans="6:7" x14ac:dyDescent="0.25">
      <c r="F1560" s="52"/>
      <c r="G1560" s="53"/>
    </row>
    <row r="1561" spans="6:7" x14ac:dyDescent="0.25">
      <c r="F1561" s="52"/>
      <c r="G1561" s="53"/>
    </row>
    <row r="1562" spans="6:7" x14ac:dyDescent="0.25">
      <c r="F1562" s="52"/>
      <c r="G1562" s="53"/>
    </row>
    <row r="1563" spans="6:7" x14ac:dyDescent="0.25">
      <c r="F1563" s="52"/>
      <c r="G1563" s="53"/>
    </row>
    <row r="1564" spans="6:7" x14ac:dyDescent="0.25">
      <c r="F1564" s="52"/>
      <c r="G1564" s="53"/>
    </row>
    <row r="1565" spans="6:7" x14ac:dyDescent="0.25">
      <c r="F1565" s="52"/>
      <c r="G1565" s="53"/>
    </row>
    <row r="1566" spans="6:7" x14ac:dyDescent="0.25">
      <c r="F1566" s="52"/>
      <c r="G1566" s="53"/>
    </row>
    <row r="1567" spans="6:7" x14ac:dyDescent="0.25">
      <c r="F1567" s="52"/>
      <c r="G1567" s="53"/>
    </row>
    <row r="1568" spans="6:7" x14ac:dyDescent="0.25">
      <c r="F1568" s="52"/>
      <c r="G1568" s="53"/>
    </row>
    <row r="1569" spans="6:7" x14ac:dyDescent="0.25">
      <c r="F1569" s="52"/>
      <c r="G1569" s="53"/>
    </row>
    <row r="1570" spans="6:7" x14ac:dyDescent="0.25">
      <c r="F1570" s="52"/>
      <c r="G1570" s="53"/>
    </row>
    <row r="1571" spans="6:7" x14ac:dyDescent="0.25">
      <c r="F1571" s="52"/>
      <c r="G1571" s="53"/>
    </row>
    <row r="1572" spans="6:7" x14ac:dyDescent="0.25">
      <c r="F1572" s="52"/>
      <c r="G1572" s="53"/>
    </row>
    <row r="1573" spans="6:7" x14ac:dyDescent="0.25">
      <c r="F1573" s="52"/>
      <c r="G1573" s="53"/>
    </row>
    <row r="1574" spans="6:7" x14ac:dyDescent="0.25">
      <c r="F1574" s="52"/>
      <c r="G1574" s="53"/>
    </row>
    <row r="1575" spans="6:7" x14ac:dyDescent="0.25">
      <c r="F1575" s="52"/>
      <c r="G1575" s="53"/>
    </row>
    <row r="1576" spans="6:7" x14ac:dyDescent="0.25">
      <c r="F1576" s="52"/>
      <c r="G1576" s="53"/>
    </row>
    <row r="1577" spans="6:7" x14ac:dyDescent="0.25">
      <c r="F1577" s="52"/>
      <c r="G1577" s="53"/>
    </row>
    <row r="1578" spans="6:7" x14ac:dyDescent="0.25">
      <c r="F1578" s="52"/>
      <c r="G1578" s="53"/>
    </row>
    <row r="1579" spans="6:7" x14ac:dyDescent="0.25">
      <c r="F1579" s="52"/>
      <c r="G1579" s="53"/>
    </row>
    <row r="1580" spans="6:7" x14ac:dyDescent="0.25">
      <c r="F1580" s="52"/>
      <c r="G1580" s="53"/>
    </row>
    <row r="1581" spans="6:7" x14ac:dyDescent="0.25">
      <c r="F1581" s="52"/>
      <c r="G1581" s="53"/>
    </row>
    <row r="1582" spans="6:7" x14ac:dyDescent="0.25">
      <c r="F1582" s="52"/>
      <c r="G1582" s="53"/>
    </row>
    <row r="1583" spans="6:7" x14ac:dyDescent="0.25">
      <c r="F1583" s="52"/>
      <c r="G1583" s="53"/>
    </row>
    <row r="1584" spans="6:7" x14ac:dyDescent="0.25">
      <c r="F1584" s="52"/>
      <c r="G1584" s="53"/>
    </row>
    <row r="1585" spans="6:7" x14ac:dyDescent="0.25">
      <c r="F1585" s="52"/>
      <c r="G1585" s="53"/>
    </row>
    <row r="1586" spans="6:7" x14ac:dyDescent="0.25">
      <c r="F1586" s="52"/>
      <c r="G1586" s="53"/>
    </row>
    <row r="1587" spans="6:7" x14ac:dyDescent="0.25">
      <c r="F1587" s="52"/>
      <c r="G1587" s="53"/>
    </row>
    <row r="1588" spans="6:7" x14ac:dyDescent="0.25">
      <c r="F1588" s="52"/>
      <c r="G1588" s="53"/>
    </row>
    <row r="1589" spans="6:7" x14ac:dyDescent="0.25">
      <c r="F1589" s="52"/>
      <c r="G1589" s="53"/>
    </row>
    <row r="1590" spans="6:7" x14ac:dyDescent="0.25">
      <c r="F1590" s="52"/>
      <c r="G1590" s="53"/>
    </row>
    <row r="1591" spans="6:7" x14ac:dyDescent="0.25">
      <c r="F1591" s="52"/>
      <c r="G1591" s="53"/>
    </row>
    <row r="1592" spans="6:7" x14ac:dyDescent="0.25">
      <c r="F1592" s="52"/>
      <c r="G1592" s="53"/>
    </row>
    <row r="1593" spans="6:7" x14ac:dyDescent="0.25">
      <c r="F1593" s="52"/>
      <c r="G1593" s="53"/>
    </row>
    <row r="1594" spans="6:7" x14ac:dyDescent="0.25">
      <c r="F1594" s="52"/>
      <c r="G1594" s="53"/>
    </row>
    <row r="1595" spans="6:7" x14ac:dyDescent="0.25">
      <c r="F1595" s="52"/>
      <c r="G1595" s="53"/>
    </row>
    <row r="1596" spans="6:7" x14ac:dyDescent="0.25">
      <c r="F1596" s="52"/>
      <c r="G1596" s="53"/>
    </row>
    <row r="1597" spans="6:7" x14ac:dyDescent="0.25">
      <c r="F1597" s="52"/>
      <c r="G1597" s="53"/>
    </row>
    <row r="1598" spans="6:7" x14ac:dyDescent="0.25">
      <c r="F1598" s="52"/>
      <c r="G1598" s="53"/>
    </row>
    <row r="1599" spans="6:7" x14ac:dyDescent="0.25">
      <c r="F1599" s="52"/>
      <c r="G1599" s="53"/>
    </row>
    <row r="1600" spans="6:7" x14ac:dyDescent="0.25">
      <c r="F1600" s="52"/>
      <c r="G1600" s="53"/>
    </row>
    <row r="1601" spans="6:7" x14ac:dyDescent="0.25">
      <c r="F1601" s="52"/>
      <c r="G1601" s="53"/>
    </row>
    <row r="1602" spans="6:7" x14ac:dyDescent="0.25">
      <c r="F1602" s="52"/>
      <c r="G1602" s="53"/>
    </row>
    <row r="1603" spans="6:7" x14ac:dyDescent="0.25">
      <c r="F1603" s="52"/>
      <c r="G1603" s="53"/>
    </row>
    <row r="1604" spans="6:7" x14ac:dyDescent="0.25">
      <c r="F1604" s="52"/>
      <c r="G1604" s="53"/>
    </row>
    <row r="1605" spans="6:7" x14ac:dyDescent="0.25">
      <c r="F1605" s="52"/>
      <c r="G1605" s="53"/>
    </row>
    <row r="1606" spans="6:7" x14ac:dyDescent="0.25">
      <c r="F1606" s="52"/>
      <c r="G1606" s="53"/>
    </row>
    <row r="1607" spans="6:7" x14ac:dyDescent="0.25">
      <c r="F1607" s="52"/>
      <c r="G1607" s="53"/>
    </row>
    <row r="1608" spans="6:7" x14ac:dyDescent="0.25">
      <c r="F1608" s="52"/>
      <c r="G1608" s="53"/>
    </row>
    <row r="1609" spans="6:7" x14ac:dyDescent="0.25">
      <c r="F1609" s="52"/>
      <c r="G1609" s="53"/>
    </row>
    <row r="1610" spans="6:7" x14ac:dyDescent="0.25">
      <c r="F1610" s="52"/>
      <c r="G1610" s="53"/>
    </row>
    <row r="1611" spans="6:7" x14ac:dyDescent="0.25">
      <c r="F1611" s="52"/>
      <c r="G1611" s="53"/>
    </row>
    <row r="1612" spans="6:7" x14ac:dyDescent="0.25">
      <c r="F1612" s="52"/>
      <c r="G1612" s="53"/>
    </row>
    <row r="1613" spans="6:7" x14ac:dyDescent="0.25">
      <c r="F1613" s="52"/>
      <c r="G1613" s="53"/>
    </row>
    <row r="1614" spans="6:7" x14ac:dyDescent="0.25">
      <c r="F1614" s="52"/>
      <c r="G1614" s="53"/>
    </row>
    <row r="1615" spans="6:7" x14ac:dyDescent="0.25">
      <c r="F1615" s="52"/>
      <c r="G1615" s="53"/>
    </row>
    <row r="1616" spans="6:7" x14ac:dyDescent="0.25">
      <c r="F1616" s="52"/>
      <c r="G1616" s="53"/>
    </row>
    <row r="1617" spans="6:7" x14ac:dyDescent="0.25">
      <c r="F1617" s="52"/>
      <c r="G1617" s="53"/>
    </row>
    <row r="1618" spans="6:7" x14ac:dyDescent="0.25">
      <c r="F1618" s="52"/>
      <c r="G1618" s="53"/>
    </row>
    <row r="1619" spans="6:7" x14ac:dyDescent="0.25">
      <c r="F1619" s="52"/>
      <c r="G1619" s="53"/>
    </row>
    <row r="1620" spans="6:7" x14ac:dyDescent="0.25">
      <c r="F1620" s="52"/>
      <c r="G1620" s="53"/>
    </row>
    <row r="1621" spans="6:7" x14ac:dyDescent="0.25">
      <c r="F1621" s="52"/>
      <c r="G1621" s="53"/>
    </row>
    <row r="1622" spans="6:7" x14ac:dyDescent="0.25">
      <c r="F1622" s="52"/>
      <c r="G1622" s="53"/>
    </row>
    <row r="1623" spans="6:7" x14ac:dyDescent="0.25">
      <c r="F1623" s="52"/>
      <c r="G1623" s="53"/>
    </row>
    <row r="1624" spans="6:7" x14ac:dyDescent="0.25">
      <c r="F1624" s="52"/>
      <c r="G1624" s="53"/>
    </row>
    <row r="1625" spans="6:7" x14ac:dyDescent="0.25">
      <c r="F1625" s="52"/>
      <c r="G1625" s="53"/>
    </row>
    <row r="1626" spans="6:7" x14ac:dyDescent="0.25">
      <c r="F1626" s="52"/>
      <c r="G1626" s="53"/>
    </row>
    <row r="1627" spans="6:7" x14ac:dyDescent="0.25">
      <c r="F1627" s="52"/>
      <c r="G1627" s="53"/>
    </row>
    <row r="1628" spans="6:7" x14ac:dyDescent="0.25">
      <c r="F1628" s="52"/>
      <c r="G1628" s="53"/>
    </row>
    <row r="1629" spans="6:7" x14ac:dyDescent="0.25">
      <c r="F1629" s="52"/>
      <c r="G1629" s="53"/>
    </row>
    <row r="1630" spans="6:7" x14ac:dyDescent="0.25">
      <c r="F1630" s="52"/>
      <c r="G1630" s="53"/>
    </row>
    <row r="1631" spans="6:7" x14ac:dyDescent="0.25">
      <c r="F1631" s="52"/>
      <c r="G1631" s="53"/>
    </row>
    <row r="1632" spans="6:7" x14ac:dyDescent="0.25">
      <c r="F1632" s="52"/>
      <c r="G1632" s="53"/>
    </row>
    <row r="1633" spans="6:7" x14ac:dyDescent="0.25">
      <c r="F1633" s="52"/>
      <c r="G1633" s="53"/>
    </row>
    <row r="1634" spans="6:7" x14ac:dyDescent="0.25">
      <c r="F1634" s="52"/>
      <c r="G1634" s="53"/>
    </row>
    <row r="1635" spans="6:7" x14ac:dyDescent="0.25">
      <c r="F1635" s="52"/>
      <c r="G1635" s="53"/>
    </row>
    <row r="1636" spans="6:7" x14ac:dyDescent="0.25">
      <c r="F1636" s="52"/>
      <c r="G1636" s="53"/>
    </row>
    <row r="1637" spans="6:7" x14ac:dyDescent="0.25">
      <c r="F1637" s="52"/>
      <c r="G1637" s="53"/>
    </row>
    <row r="1638" spans="6:7" x14ac:dyDescent="0.25">
      <c r="F1638" s="52"/>
      <c r="G1638" s="53"/>
    </row>
    <row r="1639" spans="6:7" x14ac:dyDescent="0.25">
      <c r="F1639" s="52"/>
      <c r="G1639" s="53"/>
    </row>
    <row r="1640" spans="6:7" x14ac:dyDescent="0.25">
      <c r="F1640" s="52"/>
      <c r="G1640" s="53"/>
    </row>
    <row r="1641" spans="6:7" x14ac:dyDescent="0.25">
      <c r="F1641" s="52"/>
      <c r="G1641" s="53"/>
    </row>
    <row r="1642" spans="6:7" x14ac:dyDescent="0.25">
      <c r="F1642" s="52"/>
      <c r="G1642" s="53"/>
    </row>
    <row r="1643" spans="6:7" x14ac:dyDescent="0.25">
      <c r="F1643" s="52"/>
      <c r="G1643" s="53"/>
    </row>
    <row r="1644" spans="6:7" x14ac:dyDescent="0.25">
      <c r="F1644" s="52"/>
      <c r="G1644" s="53"/>
    </row>
    <row r="1645" spans="6:7" x14ac:dyDescent="0.25">
      <c r="F1645" s="52"/>
      <c r="G1645" s="53"/>
    </row>
    <row r="1646" spans="6:7" x14ac:dyDescent="0.25">
      <c r="F1646" s="52"/>
      <c r="G1646" s="53"/>
    </row>
    <row r="1647" spans="6:7" x14ac:dyDescent="0.25">
      <c r="F1647" s="52"/>
      <c r="G1647" s="53"/>
    </row>
    <row r="1648" spans="6:7" x14ac:dyDescent="0.25">
      <c r="F1648" s="52"/>
      <c r="G1648" s="53"/>
    </row>
    <row r="1649" spans="6:7" x14ac:dyDescent="0.25">
      <c r="F1649" s="52"/>
      <c r="G1649" s="53"/>
    </row>
    <row r="1650" spans="6:7" x14ac:dyDescent="0.25">
      <c r="F1650" s="52"/>
      <c r="G1650" s="53"/>
    </row>
    <row r="1651" spans="6:7" x14ac:dyDescent="0.25">
      <c r="F1651" s="52"/>
      <c r="G1651" s="53"/>
    </row>
    <row r="1652" spans="6:7" x14ac:dyDescent="0.25">
      <c r="F1652" s="52"/>
      <c r="G1652" s="53"/>
    </row>
    <row r="1653" spans="6:7" x14ac:dyDescent="0.25">
      <c r="F1653" s="52"/>
      <c r="G1653" s="53"/>
    </row>
    <row r="1654" spans="6:7" x14ac:dyDescent="0.25">
      <c r="F1654" s="52"/>
      <c r="G1654" s="53"/>
    </row>
    <row r="1655" spans="6:7" x14ac:dyDescent="0.25">
      <c r="F1655" s="52"/>
      <c r="G1655" s="53"/>
    </row>
    <row r="1656" spans="6:7" x14ac:dyDescent="0.25">
      <c r="F1656" s="52"/>
      <c r="G1656" s="53"/>
    </row>
    <row r="1657" spans="6:7" x14ac:dyDescent="0.25">
      <c r="F1657" s="52"/>
      <c r="G1657" s="53"/>
    </row>
    <row r="1658" spans="6:7" x14ac:dyDescent="0.25">
      <c r="F1658" s="52"/>
      <c r="G1658" s="53"/>
    </row>
    <row r="1659" spans="6:7" x14ac:dyDescent="0.25">
      <c r="F1659" s="52"/>
      <c r="G1659" s="53"/>
    </row>
    <row r="1660" spans="6:7" x14ac:dyDescent="0.25">
      <c r="F1660" s="52"/>
      <c r="G1660" s="53"/>
    </row>
    <row r="1661" spans="6:7" x14ac:dyDescent="0.25">
      <c r="F1661" s="52"/>
      <c r="G1661" s="53"/>
    </row>
    <row r="1662" spans="6:7" x14ac:dyDescent="0.25">
      <c r="F1662" s="52"/>
      <c r="G1662" s="53"/>
    </row>
    <row r="1663" spans="6:7" x14ac:dyDescent="0.25">
      <c r="F1663" s="52"/>
      <c r="G1663" s="53"/>
    </row>
    <row r="1664" spans="6:7" x14ac:dyDescent="0.25">
      <c r="F1664" s="52"/>
      <c r="G1664" s="53"/>
    </row>
    <row r="1665" spans="6:7" x14ac:dyDescent="0.25">
      <c r="F1665" s="52"/>
      <c r="G1665" s="53"/>
    </row>
    <row r="1666" spans="6:7" x14ac:dyDescent="0.25">
      <c r="F1666" s="52"/>
      <c r="G1666" s="53"/>
    </row>
    <row r="1667" spans="6:7" x14ac:dyDescent="0.25">
      <c r="F1667" s="52"/>
      <c r="G1667" s="53"/>
    </row>
    <row r="1668" spans="6:7" x14ac:dyDescent="0.25">
      <c r="F1668" s="52"/>
      <c r="G1668" s="53"/>
    </row>
    <row r="1669" spans="6:7" x14ac:dyDescent="0.25">
      <c r="F1669" s="52"/>
      <c r="G1669" s="53"/>
    </row>
    <row r="1670" spans="6:7" x14ac:dyDescent="0.25">
      <c r="F1670" s="52"/>
      <c r="G1670" s="53"/>
    </row>
    <row r="1671" spans="6:7" x14ac:dyDescent="0.25">
      <c r="F1671" s="52"/>
      <c r="G1671" s="53"/>
    </row>
    <row r="1672" spans="6:7" x14ac:dyDescent="0.25">
      <c r="F1672" s="52"/>
      <c r="G1672" s="53"/>
    </row>
    <row r="1673" spans="6:7" x14ac:dyDescent="0.25">
      <c r="F1673" s="52"/>
      <c r="G1673" s="53"/>
    </row>
    <row r="1674" spans="6:7" x14ac:dyDescent="0.25">
      <c r="F1674" s="52"/>
      <c r="G1674" s="53"/>
    </row>
    <row r="1675" spans="6:7" x14ac:dyDescent="0.25">
      <c r="F1675" s="52"/>
      <c r="G1675" s="53"/>
    </row>
    <row r="1676" spans="6:7" x14ac:dyDescent="0.25">
      <c r="F1676" s="52"/>
      <c r="G1676" s="53"/>
    </row>
    <row r="1677" spans="6:7" x14ac:dyDescent="0.25">
      <c r="F1677" s="52"/>
      <c r="G1677" s="53"/>
    </row>
    <row r="1678" spans="6:7" x14ac:dyDescent="0.25">
      <c r="F1678" s="52"/>
      <c r="G1678" s="53"/>
    </row>
    <row r="1679" spans="6:7" x14ac:dyDescent="0.25">
      <c r="F1679" s="52"/>
      <c r="G1679" s="53"/>
    </row>
    <row r="1680" spans="6:7" x14ac:dyDescent="0.25">
      <c r="F1680" s="52"/>
      <c r="G1680" s="53"/>
    </row>
    <row r="1681" spans="6:7" x14ac:dyDescent="0.25">
      <c r="F1681" s="52"/>
      <c r="G1681" s="53"/>
    </row>
    <row r="1682" spans="6:7" x14ac:dyDescent="0.25">
      <c r="F1682" s="52"/>
      <c r="G1682" s="53"/>
    </row>
    <row r="1683" spans="6:7" x14ac:dyDescent="0.25">
      <c r="F1683" s="52"/>
      <c r="G1683" s="53"/>
    </row>
    <row r="1684" spans="6:7" x14ac:dyDescent="0.25">
      <c r="F1684" s="52"/>
      <c r="G1684" s="53"/>
    </row>
    <row r="1685" spans="6:7" x14ac:dyDescent="0.25">
      <c r="F1685" s="52"/>
      <c r="G1685" s="53"/>
    </row>
    <row r="1686" spans="6:7" x14ac:dyDescent="0.25">
      <c r="F1686" s="52"/>
      <c r="G1686" s="53"/>
    </row>
    <row r="1687" spans="6:7" x14ac:dyDescent="0.25">
      <c r="F1687" s="52"/>
      <c r="G1687" s="53"/>
    </row>
    <row r="1688" spans="6:7" x14ac:dyDescent="0.25">
      <c r="F1688" s="52"/>
      <c r="G1688" s="53"/>
    </row>
    <row r="1689" spans="6:7" x14ac:dyDescent="0.25">
      <c r="F1689" s="52"/>
      <c r="G1689" s="53"/>
    </row>
    <row r="1690" spans="6:7" x14ac:dyDescent="0.25">
      <c r="F1690" s="52"/>
      <c r="G1690" s="53"/>
    </row>
    <row r="1691" spans="6:7" x14ac:dyDescent="0.25">
      <c r="F1691" s="52"/>
      <c r="G1691" s="53"/>
    </row>
    <row r="1692" spans="6:7" x14ac:dyDescent="0.25">
      <c r="F1692" s="52"/>
      <c r="G1692" s="53"/>
    </row>
    <row r="1693" spans="6:7" x14ac:dyDescent="0.25">
      <c r="F1693" s="52"/>
      <c r="G1693" s="53"/>
    </row>
    <row r="1694" spans="6:7" x14ac:dyDescent="0.25">
      <c r="F1694" s="52"/>
      <c r="G1694" s="53"/>
    </row>
    <row r="1695" spans="6:7" x14ac:dyDescent="0.25">
      <c r="F1695" s="52"/>
      <c r="G1695" s="53"/>
    </row>
    <row r="1696" spans="6:7" x14ac:dyDescent="0.25">
      <c r="F1696" s="52"/>
      <c r="G1696" s="53"/>
    </row>
    <row r="1697" spans="6:7" x14ac:dyDescent="0.25">
      <c r="F1697" s="52"/>
      <c r="G1697" s="53"/>
    </row>
    <row r="1698" spans="6:7" x14ac:dyDescent="0.25">
      <c r="F1698" s="52"/>
      <c r="G1698" s="53"/>
    </row>
    <row r="1699" spans="6:7" x14ac:dyDescent="0.25">
      <c r="F1699" s="52"/>
      <c r="G1699" s="53"/>
    </row>
    <row r="1700" spans="6:7" x14ac:dyDescent="0.25">
      <c r="F1700" s="52"/>
      <c r="G1700" s="53"/>
    </row>
    <row r="1701" spans="6:7" x14ac:dyDescent="0.25">
      <c r="F1701" s="52"/>
      <c r="G1701" s="53"/>
    </row>
    <row r="1702" spans="6:7" x14ac:dyDescent="0.25">
      <c r="F1702" s="52"/>
      <c r="G1702" s="53"/>
    </row>
    <row r="1703" spans="6:7" x14ac:dyDescent="0.25">
      <c r="F1703" s="52"/>
      <c r="G1703" s="53"/>
    </row>
    <row r="1704" spans="6:7" x14ac:dyDescent="0.25">
      <c r="F1704" s="52"/>
      <c r="G1704" s="53"/>
    </row>
    <row r="1705" spans="6:7" x14ac:dyDescent="0.25">
      <c r="F1705" s="52"/>
      <c r="G1705" s="53"/>
    </row>
    <row r="1706" spans="6:7" x14ac:dyDescent="0.25">
      <c r="F1706" s="52"/>
      <c r="G1706" s="53"/>
    </row>
    <row r="1707" spans="6:7" x14ac:dyDescent="0.25">
      <c r="F1707" s="52"/>
      <c r="G1707" s="53"/>
    </row>
    <row r="1708" spans="6:7" x14ac:dyDescent="0.25">
      <c r="F1708" s="52"/>
      <c r="G1708" s="53"/>
    </row>
    <row r="1709" spans="6:7" x14ac:dyDescent="0.25">
      <c r="F1709" s="52"/>
      <c r="G1709" s="53"/>
    </row>
    <row r="1710" spans="6:7" x14ac:dyDescent="0.25">
      <c r="F1710" s="52"/>
      <c r="G1710" s="53"/>
    </row>
    <row r="1711" spans="6:7" x14ac:dyDescent="0.25">
      <c r="F1711" s="52"/>
      <c r="G1711" s="53"/>
    </row>
    <row r="1712" spans="6:7" x14ac:dyDescent="0.25">
      <c r="F1712" s="52"/>
      <c r="G1712" s="53"/>
    </row>
    <row r="1713" spans="6:7" x14ac:dyDescent="0.25">
      <c r="F1713" s="52"/>
      <c r="G1713" s="53"/>
    </row>
    <row r="1714" spans="6:7" x14ac:dyDescent="0.25">
      <c r="F1714" s="52"/>
      <c r="G1714" s="53"/>
    </row>
    <row r="1715" spans="6:7" x14ac:dyDescent="0.25">
      <c r="F1715" s="52"/>
      <c r="G1715" s="53"/>
    </row>
    <row r="1716" spans="6:7" x14ac:dyDescent="0.25">
      <c r="F1716" s="52"/>
      <c r="G1716" s="53"/>
    </row>
    <row r="1717" spans="6:7" x14ac:dyDescent="0.25">
      <c r="F1717" s="52"/>
      <c r="G1717" s="53"/>
    </row>
    <row r="1718" spans="6:7" x14ac:dyDescent="0.25">
      <c r="F1718" s="52"/>
      <c r="G1718" s="53"/>
    </row>
    <row r="1719" spans="6:7" x14ac:dyDescent="0.25">
      <c r="F1719" s="52"/>
      <c r="G1719" s="53"/>
    </row>
    <row r="1720" spans="6:7" x14ac:dyDescent="0.25">
      <c r="F1720" s="52"/>
      <c r="G1720" s="53"/>
    </row>
    <row r="1721" spans="6:7" x14ac:dyDescent="0.25">
      <c r="F1721" s="52"/>
      <c r="G1721" s="53"/>
    </row>
    <row r="1722" spans="6:7" x14ac:dyDescent="0.25">
      <c r="F1722" s="52"/>
      <c r="G1722" s="53"/>
    </row>
    <row r="1723" spans="6:7" x14ac:dyDescent="0.25">
      <c r="F1723" s="52"/>
      <c r="G1723" s="53"/>
    </row>
    <row r="1724" spans="6:7" x14ac:dyDescent="0.25">
      <c r="F1724" s="52"/>
      <c r="G1724" s="53"/>
    </row>
    <row r="1725" spans="6:7" x14ac:dyDescent="0.25">
      <c r="F1725" s="52"/>
      <c r="G1725" s="53"/>
    </row>
    <row r="1726" spans="6:7" x14ac:dyDescent="0.25">
      <c r="F1726" s="52"/>
      <c r="G1726" s="53"/>
    </row>
    <row r="1727" spans="6:7" x14ac:dyDescent="0.25">
      <c r="F1727" s="52"/>
      <c r="G1727" s="53"/>
    </row>
    <row r="1728" spans="6:7" x14ac:dyDescent="0.25">
      <c r="F1728" s="52"/>
      <c r="G1728" s="53"/>
    </row>
    <row r="1729" spans="6:7" x14ac:dyDescent="0.25">
      <c r="F1729" s="52"/>
      <c r="G1729" s="53"/>
    </row>
    <row r="1730" spans="6:7" x14ac:dyDescent="0.25">
      <c r="F1730" s="52"/>
      <c r="G1730" s="53"/>
    </row>
    <row r="1731" spans="6:7" x14ac:dyDescent="0.25">
      <c r="F1731" s="52"/>
      <c r="G1731" s="53"/>
    </row>
    <row r="1732" spans="6:7" x14ac:dyDescent="0.25">
      <c r="F1732" s="52"/>
      <c r="G1732" s="53"/>
    </row>
    <row r="1733" spans="6:7" x14ac:dyDescent="0.25">
      <c r="F1733" s="52"/>
      <c r="G1733" s="53"/>
    </row>
    <row r="1734" spans="6:7" x14ac:dyDescent="0.25">
      <c r="F1734" s="52"/>
      <c r="G1734" s="53"/>
    </row>
    <row r="1735" spans="6:7" x14ac:dyDescent="0.25">
      <c r="F1735" s="52"/>
      <c r="G1735" s="53"/>
    </row>
    <row r="1736" spans="6:7" x14ac:dyDescent="0.25">
      <c r="F1736" s="52"/>
      <c r="G1736" s="53"/>
    </row>
    <row r="1737" spans="6:7" x14ac:dyDescent="0.25">
      <c r="F1737" s="52"/>
      <c r="G1737" s="53"/>
    </row>
    <row r="1738" spans="6:7" x14ac:dyDescent="0.25">
      <c r="F1738" s="52"/>
      <c r="G1738" s="53"/>
    </row>
    <row r="1739" spans="6:7" x14ac:dyDescent="0.25">
      <c r="F1739" s="52"/>
      <c r="G1739" s="53"/>
    </row>
    <row r="1740" spans="6:7" x14ac:dyDescent="0.25">
      <c r="F1740" s="52"/>
      <c r="G1740" s="53"/>
    </row>
    <row r="1741" spans="6:7" x14ac:dyDescent="0.25">
      <c r="F1741" s="52"/>
      <c r="G1741" s="53"/>
    </row>
    <row r="1742" spans="6:7" x14ac:dyDescent="0.25">
      <c r="F1742" s="52"/>
      <c r="G1742" s="53"/>
    </row>
    <row r="1743" spans="6:7" x14ac:dyDescent="0.25">
      <c r="F1743" s="52"/>
      <c r="G1743" s="53"/>
    </row>
    <row r="1744" spans="6:7" x14ac:dyDescent="0.25">
      <c r="F1744" s="52"/>
      <c r="G1744" s="53"/>
    </row>
    <row r="1745" spans="6:7" x14ac:dyDescent="0.25">
      <c r="F1745" s="52"/>
      <c r="G1745" s="53"/>
    </row>
    <row r="1746" spans="6:7" x14ac:dyDescent="0.25">
      <c r="F1746" s="52"/>
      <c r="G1746" s="53"/>
    </row>
    <row r="1747" spans="6:7" x14ac:dyDescent="0.25">
      <c r="F1747" s="52"/>
      <c r="G1747" s="53"/>
    </row>
    <row r="1748" spans="6:7" x14ac:dyDescent="0.25">
      <c r="F1748" s="52"/>
      <c r="G1748" s="53"/>
    </row>
    <row r="1749" spans="6:7" x14ac:dyDescent="0.25">
      <c r="F1749" s="52"/>
      <c r="G1749" s="53"/>
    </row>
    <row r="1750" spans="6:7" x14ac:dyDescent="0.25">
      <c r="F1750" s="52"/>
      <c r="G1750" s="53"/>
    </row>
    <row r="1751" spans="6:7" x14ac:dyDescent="0.25">
      <c r="F1751" s="52"/>
      <c r="G1751" s="53"/>
    </row>
    <row r="1752" spans="6:7" x14ac:dyDescent="0.25">
      <c r="F1752" s="52"/>
      <c r="G1752" s="53"/>
    </row>
    <row r="1753" spans="6:7" x14ac:dyDescent="0.25">
      <c r="F1753" s="52"/>
      <c r="G1753" s="53"/>
    </row>
    <row r="1754" spans="6:7" x14ac:dyDescent="0.25">
      <c r="F1754" s="52"/>
      <c r="G1754" s="53"/>
    </row>
    <row r="1755" spans="6:7" x14ac:dyDescent="0.25">
      <c r="F1755" s="52"/>
      <c r="G1755" s="53"/>
    </row>
    <row r="1756" spans="6:7" x14ac:dyDescent="0.25">
      <c r="F1756" s="52"/>
      <c r="G1756" s="53"/>
    </row>
    <row r="1757" spans="6:7" x14ac:dyDescent="0.25">
      <c r="F1757" s="52"/>
      <c r="G1757" s="53"/>
    </row>
    <row r="1758" spans="6:7" x14ac:dyDescent="0.25">
      <c r="F1758" s="52"/>
      <c r="G1758" s="53"/>
    </row>
    <row r="1759" spans="6:7" x14ac:dyDescent="0.25">
      <c r="F1759" s="52"/>
      <c r="G1759" s="53"/>
    </row>
    <row r="1760" spans="6:7" x14ac:dyDescent="0.25">
      <c r="F1760" s="52"/>
      <c r="G1760" s="53"/>
    </row>
    <row r="1761" spans="6:7" x14ac:dyDescent="0.25">
      <c r="F1761" s="52"/>
      <c r="G1761" s="53"/>
    </row>
    <row r="1762" spans="6:7" x14ac:dyDescent="0.25">
      <c r="F1762" s="52"/>
      <c r="G1762" s="53"/>
    </row>
    <row r="1763" spans="6:7" x14ac:dyDescent="0.25">
      <c r="F1763" s="52"/>
      <c r="G1763" s="53"/>
    </row>
    <row r="1764" spans="6:7" x14ac:dyDescent="0.25">
      <c r="F1764" s="52"/>
      <c r="G1764" s="53"/>
    </row>
    <row r="1765" spans="6:7" x14ac:dyDescent="0.25">
      <c r="F1765" s="52"/>
      <c r="G1765" s="53"/>
    </row>
    <row r="1766" spans="6:7" x14ac:dyDescent="0.25">
      <c r="F1766" s="52"/>
      <c r="G1766" s="53"/>
    </row>
    <row r="1767" spans="6:7" x14ac:dyDescent="0.25">
      <c r="F1767" s="52"/>
      <c r="G1767" s="53"/>
    </row>
    <row r="1768" spans="6:7" x14ac:dyDescent="0.25">
      <c r="F1768" s="52"/>
      <c r="G1768" s="53"/>
    </row>
    <row r="1769" spans="6:7" x14ac:dyDescent="0.25">
      <c r="F1769" s="52"/>
      <c r="G1769" s="53"/>
    </row>
  </sheetData>
  <sheetProtection password="D929" sheet="1" objects="1" scenarios="1" selectLockedCells="1"/>
  <phoneticPr fontId="0" type="noConversion"/>
  <conditionalFormatting sqref="G3">
    <cfRule type="cellIs" dxfId="111" priority="11" stopIfTrue="1" operator="equal">
      <formula>0</formula>
    </cfRule>
  </conditionalFormatting>
  <conditionalFormatting sqref="J5:J14">
    <cfRule type="cellIs" dxfId="110" priority="5" operator="equal">
      <formula>" """""</formula>
    </cfRule>
  </conditionalFormatting>
  <conditionalFormatting sqref="G13">
    <cfRule type="cellIs" dxfId="109" priority="1" stopIfTrue="1" operator="equal">
      <formula>0</formula>
    </cfRule>
    <cfRule type="cellIs" dxfId="108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" footer="0"/>
  <pageSetup paperSize="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M44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6" sqref="B6"/>
    </sheetView>
  </sheetViews>
  <sheetFormatPr defaultColWidth="8.875" defaultRowHeight="14.25" x14ac:dyDescent="0.2"/>
  <cols>
    <col min="1" max="1" width="5.5" style="1" customWidth="1"/>
    <col min="2" max="2" width="4.25" style="2" customWidth="1"/>
    <col min="3" max="3" width="7.25" style="165" customWidth="1"/>
    <col min="4" max="4" width="20.625" style="8" customWidth="1"/>
    <col min="5" max="5" width="20.7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.125" style="140" customWidth="1"/>
    <col min="12" max="13" width="27.5" customWidth="1"/>
  </cols>
  <sheetData>
    <row r="1" spans="1:13" s="23" customFormat="1" ht="15" x14ac:dyDescent="0.25">
      <c r="A1" s="57" t="s">
        <v>17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9"/>
    </row>
    <row r="2" spans="1:13" s="9" customFormat="1" ht="15" x14ac:dyDescent="0.25">
      <c r="A2" s="18"/>
      <c r="C2" s="161"/>
      <c r="D2" s="37"/>
      <c r="E2" s="45" t="s">
        <v>9</v>
      </c>
      <c r="F2" s="73">
        <f>sept!F3</f>
        <v>295.25</v>
      </c>
      <c r="G2" s="72">
        <f>sept!G3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>IF(F6+G6=0,"",IF(C6&lt;8000,F6+G6-I6,IF(C6&gt;8900,F6+G6-I6,F6+G6-H6)))</f>
        <v/>
      </c>
      <c r="K6" s="159" t="str">
        <f t="shared" ref="K6:K14" si="1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2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ref="J7:J14" si="3">IF(F7+G7=0,"",IF(C7&lt;8000,F7+G7-I7,IF(C7&gt;8900,F7+G7-I7,F7+G7-H7)))</f>
        <v/>
      </c>
      <c r="K7" s="159" t="str">
        <f t="shared" si="1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2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3"/>
        <v/>
      </c>
      <c r="K8" s="159" t="str">
        <f t="shared" si="1"/>
        <v/>
      </c>
      <c r="L8" s="75" t="str">
        <f t="shared" si="4"/>
        <v xml:space="preserve"> </v>
      </c>
      <c r="M8" s="75" t="str">
        <f t="shared" si="2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82"/>
      <c r="J9" s="158" t="str">
        <f t="shared" si="3"/>
        <v/>
      </c>
      <c r="K9" s="159" t="str">
        <f t="shared" si="1"/>
        <v/>
      </c>
      <c r="L9" s="75" t="str">
        <f t="shared" si="4"/>
        <v xml:space="preserve"> </v>
      </c>
      <c r="M9" s="75" t="str">
        <f t="shared" si="2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91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3"/>
        <v/>
      </c>
      <c r="K10" s="159" t="str">
        <f t="shared" si="1"/>
        <v/>
      </c>
      <c r="L10" s="75" t="str">
        <f t="shared" si="4"/>
        <v xml:space="preserve"> </v>
      </c>
      <c r="M10" s="75" t="str">
        <f t="shared" si="2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91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3"/>
        <v/>
      </c>
      <c r="K11" s="159" t="str">
        <f t="shared" si="1"/>
        <v/>
      </c>
      <c r="L11" s="75" t="str">
        <f t="shared" si="4"/>
        <v xml:space="preserve"> </v>
      </c>
      <c r="M11" s="75" t="str">
        <f t="shared" si="2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3"/>
        <v/>
      </c>
      <c r="K12" s="159" t="str">
        <f t="shared" si="1"/>
        <v/>
      </c>
      <c r="L12" s="75" t="str">
        <f t="shared" si="4"/>
        <v xml:space="preserve"> </v>
      </c>
      <c r="M12" s="75" t="str">
        <f t="shared" si="2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3"/>
        <v/>
      </c>
      <c r="K13" s="159" t="str">
        <f t="shared" si="1"/>
        <v/>
      </c>
      <c r="L13" s="75" t="str">
        <f t="shared" si="4"/>
        <v xml:space="preserve"> </v>
      </c>
      <c r="M13" s="75" t="str">
        <f t="shared" si="2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3"/>
        <v/>
      </c>
      <c r="K14" s="159" t="str">
        <f t="shared" si="1"/>
        <v/>
      </c>
      <c r="L14" s="75" t="str">
        <f t="shared" si="4"/>
        <v xml:space="preserve"> </v>
      </c>
      <c r="M14" s="75" t="str">
        <f t="shared" si="2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0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0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0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0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0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0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0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0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0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0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0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0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0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0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0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0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0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0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0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0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0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40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40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40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40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40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40"/>
    </row>
    <row r="42" spans="1:11" s="10" customFormat="1" x14ac:dyDescent="0.2">
      <c r="A42" s="54"/>
      <c r="B42" s="9"/>
      <c r="C42" s="162"/>
      <c r="D42" s="8"/>
      <c r="E42" s="9"/>
      <c r="F42" s="33"/>
      <c r="G42" s="7"/>
      <c r="H42" s="33"/>
      <c r="I42" s="33"/>
      <c r="J42" s="33"/>
      <c r="K42" s="140"/>
    </row>
    <row r="43" spans="1:11" s="10" customFormat="1" x14ac:dyDescent="0.2">
      <c r="A43" s="54"/>
      <c r="B43" s="9"/>
      <c r="C43" s="162"/>
      <c r="D43" s="8"/>
      <c r="E43" s="9"/>
      <c r="F43" s="33"/>
      <c r="G43" s="7"/>
      <c r="H43" s="33"/>
      <c r="I43" s="33"/>
      <c r="J43" s="33"/>
      <c r="K43" s="140"/>
    </row>
    <row r="44" spans="1:11" s="10" customFormat="1" x14ac:dyDescent="0.2">
      <c r="A44" s="54"/>
      <c r="B44" s="9"/>
      <c r="C44" s="162"/>
      <c r="D44" s="8"/>
      <c r="E44" s="9"/>
      <c r="F44" s="33"/>
      <c r="G44" s="7"/>
      <c r="H44" s="33"/>
      <c r="I44" s="33"/>
      <c r="J44" s="33"/>
      <c r="K44" s="140"/>
    </row>
  </sheetData>
  <sheetProtection password="D929" sheet="1" objects="1" scenarios="1" selectLockedCells="1"/>
  <phoneticPr fontId="0" type="noConversion"/>
  <conditionalFormatting sqref="G1:G4 J2:K4 K1 J15:K1048576 G15:G65300">
    <cfRule type="cellIs" dxfId="52" priority="10" stopIfTrue="1" operator="equal">
      <formula>0</formula>
    </cfRule>
  </conditionalFormatting>
  <conditionalFormatting sqref="G13:G14">
    <cfRule type="cellIs" dxfId="51" priority="11" stopIfTrue="1" operator="equal">
      <formula>0</formula>
    </cfRule>
    <cfRule type="cellIs" dxfId="50" priority="12" stopIfTrue="1" operator="equal">
      <formula>G12</formula>
    </cfRule>
  </conditionalFormatting>
  <conditionalFormatting sqref="G1:G4 J2:J4">
    <cfRule type="cellIs" dxfId="49" priority="9" stopIfTrue="1" operator="equal">
      <formula>0</formula>
    </cfRule>
  </conditionalFormatting>
  <conditionalFormatting sqref="G1:G4 J2:J4">
    <cfRule type="cellIs" dxfId="48" priority="8" stopIfTrue="1" operator="equal">
      <formula>0</formula>
    </cfRule>
  </conditionalFormatting>
  <conditionalFormatting sqref="G1:G4 J2:J4">
    <cfRule type="cellIs" dxfId="47" priority="7" stopIfTrue="1" operator="equal">
      <formula>0</formula>
    </cfRule>
  </conditionalFormatting>
  <conditionalFormatting sqref="G2:G4 J2:J4">
    <cfRule type="cellIs" dxfId="46" priority="6" stopIfTrue="1" operator="equal">
      <formula>0</formula>
    </cfRule>
  </conditionalFormatting>
  <conditionalFormatting sqref="G2:G4 J2:J4">
    <cfRule type="cellIs" dxfId="45" priority="5" stopIfTrue="1" operator="equal">
      <formula>0</formula>
    </cfRule>
  </conditionalFormatting>
  <conditionalFormatting sqref="G2:G4 J2:J4">
    <cfRule type="cellIs" dxfId="44" priority="4" stopIfTrue="1" operator="equal">
      <formula>0</formula>
    </cfRule>
  </conditionalFormatting>
  <conditionalFormatting sqref="J5:J14">
    <cfRule type="cellIs" dxfId="43" priority="1" operator="equal">
      <formula>" """""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M44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7" sqref="B7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875" style="33" customWidth="1"/>
    <col min="11" max="11" width="11.125" style="140" customWidth="1"/>
    <col min="12" max="13" width="27.875" customWidth="1"/>
  </cols>
  <sheetData>
    <row r="1" spans="1:13" s="23" customFormat="1" ht="15" x14ac:dyDescent="0.25">
      <c r="A1" s="57" t="s">
        <v>18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9"/>
    </row>
    <row r="2" spans="1:13" s="9" customFormat="1" ht="15" x14ac:dyDescent="0.25">
      <c r="A2" s="18"/>
      <c r="C2" s="161"/>
      <c r="D2" s="37"/>
      <c r="E2" s="45" t="s">
        <v>9</v>
      </c>
      <c r="F2" s="73">
        <f>okt!F3</f>
        <v>295.25</v>
      </c>
      <c r="G2" s="72">
        <f>okt!G3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>IF(F6+G6=0,"",IF(C6&lt;8000,F6+G6-I6,IF(C6&gt;8900,F6+G6-I6,F6+G6-H6)))</f>
        <v/>
      </c>
      <c r="K6" s="159" t="str">
        <f t="shared" ref="K6:K14" si="1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2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ref="J7:J14" si="3">IF(F7+G7=0,"",IF(C7&lt;8000,F7+G7-I7,IF(C7&gt;8900,F7+G7-I7,F7+G7-H7)))</f>
        <v/>
      </c>
      <c r="K7" s="159" t="str">
        <f t="shared" si="1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2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3"/>
        <v/>
      </c>
      <c r="K8" s="159" t="str">
        <f t="shared" si="1"/>
        <v/>
      </c>
      <c r="L8" s="75" t="str">
        <f t="shared" si="4"/>
        <v xml:space="preserve"> </v>
      </c>
      <c r="M8" s="75" t="str">
        <f t="shared" si="2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91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82"/>
      <c r="J9" s="158" t="str">
        <f t="shared" si="3"/>
        <v/>
      </c>
      <c r="K9" s="159" t="str">
        <f t="shared" si="1"/>
        <v/>
      </c>
      <c r="L9" s="75" t="str">
        <f t="shared" si="4"/>
        <v xml:space="preserve"> </v>
      </c>
      <c r="M9" s="75" t="str">
        <f t="shared" si="2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91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3"/>
        <v/>
      </c>
      <c r="K10" s="159" t="str">
        <f t="shared" si="1"/>
        <v/>
      </c>
      <c r="L10" s="75" t="str">
        <f t="shared" si="4"/>
        <v xml:space="preserve"> </v>
      </c>
      <c r="M10" s="75" t="str">
        <f t="shared" si="2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3"/>
        <v/>
      </c>
      <c r="K11" s="159" t="str">
        <f t="shared" si="1"/>
        <v/>
      </c>
      <c r="L11" s="75" t="str">
        <f t="shared" si="4"/>
        <v xml:space="preserve"> </v>
      </c>
      <c r="M11" s="75" t="str">
        <f t="shared" si="2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3"/>
        <v/>
      </c>
      <c r="K12" s="159" t="str">
        <f t="shared" si="1"/>
        <v/>
      </c>
      <c r="L12" s="75" t="str">
        <f t="shared" si="4"/>
        <v xml:space="preserve"> </v>
      </c>
      <c r="M12" s="75" t="str">
        <f t="shared" si="2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3"/>
        <v/>
      </c>
      <c r="K13" s="159" t="str">
        <f t="shared" si="1"/>
        <v/>
      </c>
      <c r="L13" s="75" t="str">
        <f t="shared" si="4"/>
        <v xml:space="preserve"> </v>
      </c>
      <c r="M13" s="75" t="str">
        <f t="shared" si="2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3"/>
        <v/>
      </c>
      <c r="K14" s="159" t="str">
        <f t="shared" si="1"/>
        <v/>
      </c>
      <c r="L14" s="75" t="str">
        <f t="shared" si="4"/>
        <v xml:space="preserve"> </v>
      </c>
      <c r="M14" s="75" t="str">
        <f t="shared" si="2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0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0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0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0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0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0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0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0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0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0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0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0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0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0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0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0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0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0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0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0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0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40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40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40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40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40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40"/>
    </row>
    <row r="42" spans="1:11" s="10" customFormat="1" x14ac:dyDescent="0.2">
      <c r="A42" s="54"/>
      <c r="B42" s="9"/>
      <c r="C42" s="162"/>
      <c r="D42" s="8"/>
      <c r="E42" s="9"/>
      <c r="F42" s="33"/>
      <c r="G42" s="7"/>
      <c r="H42" s="33"/>
      <c r="I42" s="33"/>
      <c r="J42" s="33"/>
      <c r="K42" s="140"/>
    </row>
    <row r="43" spans="1:11" s="10" customFormat="1" x14ac:dyDescent="0.2">
      <c r="A43" s="54"/>
      <c r="B43" s="9"/>
      <c r="C43" s="162"/>
      <c r="D43" s="8"/>
      <c r="E43" s="9"/>
      <c r="F43" s="33"/>
      <c r="G43" s="7"/>
      <c r="H43" s="33"/>
      <c r="I43" s="33"/>
      <c r="J43" s="33"/>
      <c r="K43" s="140"/>
    </row>
    <row r="44" spans="1:11" s="10" customFormat="1" x14ac:dyDescent="0.2">
      <c r="A44" s="54"/>
      <c r="B44" s="9"/>
      <c r="C44" s="162"/>
      <c r="D44" s="8"/>
      <c r="E44" s="9"/>
      <c r="F44" s="33"/>
      <c r="G44" s="7"/>
      <c r="H44" s="33"/>
      <c r="I44" s="33"/>
      <c r="J44" s="33"/>
      <c r="K44" s="140"/>
    </row>
  </sheetData>
  <sheetProtection password="D929" sheet="1" objects="1" scenarios="1" selectLockedCells="1"/>
  <phoneticPr fontId="0" type="noConversion"/>
  <conditionalFormatting sqref="G1:G4 J2:K4 K1 J15:K1048576 G15:G65300">
    <cfRule type="cellIs" dxfId="42" priority="21" stopIfTrue="1" operator="equal">
      <formula>0</formula>
    </cfRule>
  </conditionalFormatting>
  <conditionalFormatting sqref="G14">
    <cfRule type="cellIs" dxfId="41" priority="22" stopIfTrue="1" operator="equal">
      <formula>0</formula>
    </cfRule>
    <cfRule type="cellIs" dxfId="40" priority="23" stopIfTrue="1" operator="equal">
      <formula>G13</formula>
    </cfRule>
  </conditionalFormatting>
  <conditionalFormatting sqref="G1:G4 J2:J4">
    <cfRule type="cellIs" dxfId="39" priority="20" stopIfTrue="1" operator="equal">
      <formula>0</formula>
    </cfRule>
  </conditionalFormatting>
  <conditionalFormatting sqref="G1:G4 J2:J4">
    <cfRule type="cellIs" dxfId="38" priority="19" stopIfTrue="1" operator="equal">
      <formula>0</formula>
    </cfRule>
  </conditionalFormatting>
  <conditionalFormatting sqref="G1:G4 J2:J4">
    <cfRule type="cellIs" dxfId="37" priority="18" stopIfTrue="1" operator="equal">
      <formula>0</formula>
    </cfRule>
  </conditionalFormatting>
  <conditionalFormatting sqref="G1:G4 J2:J4">
    <cfRule type="cellIs" dxfId="36" priority="17" stopIfTrue="1" operator="equal">
      <formula>0</formula>
    </cfRule>
  </conditionalFormatting>
  <conditionalFormatting sqref="G2:G4 J2:J4">
    <cfRule type="cellIs" dxfId="35" priority="16" stopIfTrue="1" operator="equal">
      <formula>0</formula>
    </cfRule>
  </conditionalFormatting>
  <conditionalFormatting sqref="G2:G4 J2:J4">
    <cfRule type="cellIs" dxfId="34" priority="15" stopIfTrue="1" operator="equal">
      <formula>0</formula>
    </cfRule>
  </conditionalFormatting>
  <conditionalFormatting sqref="G2:G4 J2:J4">
    <cfRule type="cellIs" dxfId="33" priority="14" stopIfTrue="1" operator="equal">
      <formula>0</formula>
    </cfRule>
  </conditionalFormatting>
  <conditionalFormatting sqref="G1:G4 J2:J4">
    <cfRule type="cellIs" dxfId="32" priority="12" stopIfTrue="1" operator="equal">
      <formula>0</formula>
    </cfRule>
  </conditionalFormatting>
  <conditionalFormatting sqref="G1:G4 J2:J4">
    <cfRule type="cellIs" dxfId="31" priority="11" stopIfTrue="1" operator="equal">
      <formula>0</formula>
    </cfRule>
  </conditionalFormatting>
  <conditionalFormatting sqref="G1:G4 J2:J4">
    <cfRule type="cellIs" dxfId="30" priority="10" stopIfTrue="1" operator="equal">
      <formula>0</formula>
    </cfRule>
  </conditionalFormatting>
  <conditionalFormatting sqref="G1:G4 J2:J4">
    <cfRule type="cellIs" dxfId="29" priority="9" stopIfTrue="1" operator="equal">
      <formula>0</formula>
    </cfRule>
  </conditionalFormatting>
  <conditionalFormatting sqref="G2:G4 J2:J4">
    <cfRule type="cellIs" dxfId="28" priority="8" stopIfTrue="1" operator="equal">
      <formula>0</formula>
    </cfRule>
  </conditionalFormatting>
  <conditionalFormatting sqref="G2:G4 J2:J4">
    <cfRule type="cellIs" dxfId="27" priority="7" stopIfTrue="1" operator="equal">
      <formula>0</formula>
    </cfRule>
  </conditionalFormatting>
  <conditionalFormatting sqref="G2:G4 J2:J4">
    <cfRule type="cellIs" dxfId="26" priority="6" stopIfTrue="1" operator="equal">
      <formula>0</formula>
    </cfRule>
  </conditionalFormatting>
  <conditionalFormatting sqref="J5:J14">
    <cfRule type="cellIs" dxfId="25" priority="3" operator="equal">
      <formula>" """""</formula>
    </cfRule>
  </conditionalFormatting>
  <conditionalFormatting sqref="G13">
    <cfRule type="cellIs" dxfId="24" priority="1" stopIfTrue="1" operator="equal">
      <formula>0</formula>
    </cfRule>
    <cfRule type="cellIs" dxfId="23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M35"/>
  <sheetViews>
    <sheetView showGridLines="0" showRowColHeaders="0" showZeros="0" showOutlineSymbols="0" zoomScale="75" workbookViewId="0">
      <pane ySplit="4" topLeftCell="A5" activePane="bottomLeft" state="frozen"/>
      <selection pane="bottomLeft" activeCell="B7" sqref="B7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.375" style="143" customWidth="1"/>
    <col min="12" max="13" width="27.875" customWidth="1"/>
  </cols>
  <sheetData>
    <row r="1" spans="1:13" s="23" customFormat="1" ht="15" x14ac:dyDescent="0.25">
      <c r="A1" s="57" t="s">
        <v>19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43"/>
    </row>
    <row r="2" spans="1:13" s="9" customFormat="1" ht="15" x14ac:dyDescent="0.25">
      <c r="A2" s="18"/>
      <c r="C2" s="161"/>
      <c r="D2" s="37"/>
      <c r="E2" s="45" t="s">
        <v>9</v>
      </c>
      <c r="F2" s="73">
        <f>nov!F3</f>
        <v>295.25</v>
      </c>
      <c r="G2" s="72">
        <f>nov!G3</f>
        <v>2524.65</v>
      </c>
      <c r="H2" s="13"/>
      <c r="I2" s="13"/>
      <c r="J2" s="13"/>
      <c r="K2" s="143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1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3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91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 t="shared" ref="J6:J14" si="1">IF(F6+G6=0,"",IF(C6&lt;8000,F6+G6-I6,IF(C6&gt;8900,F6+G6-I6,F6+G6-H6)))</f>
        <v/>
      </c>
      <c r="K6" s="159" t="str">
        <f t="shared" ref="K6:K14" si="2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3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si="1"/>
        <v/>
      </c>
      <c r="K7" s="159" t="str">
        <f t="shared" si="2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3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1"/>
        <v/>
      </c>
      <c r="K8" s="159" t="str">
        <f t="shared" si="2"/>
        <v/>
      </c>
      <c r="L8" s="75" t="str">
        <f t="shared" si="4"/>
        <v xml:space="preserve"> </v>
      </c>
      <c r="M8" s="75" t="str">
        <f t="shared" si="3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82"/>
      <c r="J9" s="158" t="str">
        <f t="shared" si="1"/>
        <v/>
      </c>
      <c r="K9" s="159" t="str">
        <f t="shared" si="2"/>
        <v/>
      </c>
      <c r="L9" s="75" t="str">
        <f t="shared" si="4"/>
        <v xml:space="preserve"> </v>
      </c>
      <c r="M9" s="75" t="str">
        <f t="shared" si="3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1"/>
        <v/>
      </c>
      <c r="K10" s="159" t="str">
        <f t="shared" si="2"/>
        <v/>
      </c>
      <c r="L10" s="75" t="str">
        <f t="shared" si="4"/>
        <v xml:space="preserve"> </v>
      </c>
      <c r="M10" s="75" t="str">
        <f t="shared" si="3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1"/>
        <v/>
      </c>
      <c r="K11" s="159" t="str">
        <f t="shared" si="2"/>
        <v/>
      </c>
      <c r="L11" s="75" t="str">
        <f t="shared" si="4"/>
        <v xml:space="preserve"> </v>
      </c>
      <c r="M11" s="75" t="str">
        <f t="shared" si="3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1"/>
        <v/>
      </c>
      <c r="K12" s="159" t="str">
        <f t="shared" si="2"/>
        <v/>
      </c>
      <c r="L12" s="75" t="str">
        <f t="shared" si="4"/>
        <v xml:space="preserve"> </v>
      </c>
      <c r="M12" s="75" t="str">
        <f t="shared" si="3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1"/>
        <v/>
      </c>
      <c r="K13" s="159" t="str">
        <f t="shared" si="2"/>
        <v/>
      </c>
      <c r="L13" s="75" t="str">
        <f t="shared" si="4"/>
        <v xml:space="preserve"> </v>
      </c>
      <c r="M13" s="75" t="str">
        <f t="shared" si="3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1"/>
        <v/>
      </c>
      <c r="K14" s="159" t="str">
        <f t="shared" si="2"/>
        <v/>
      </c>
      <c r="L14" s="75" t="str">
        <f t="shared" si="4"/>
        <v xml:space="preserve"> </v>
      </c>
      <c r="M14" s="75" t="str">
        <f t="shared" si="3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3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3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3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3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3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3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3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3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3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3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3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3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3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3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3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3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3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3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3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3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3"/>
    </row>
  </sheetData>
  <sheetProtection password="D929" sheet="1" objects="1" scenarios="1" selectLockedCells="1"/>
  <phoneticPr fontId="0" type="noConversion"/>
  <conditionalFormatting sqref="G1:G4 J2:K4 K1 J15:K1048576 G15:G65300">
    <cfRule type="cellIs" dxfId="22" priority="22" stopIfTrue="1" operator="equal">
      <formula>0</formula>
    </cfRule>
  </conditionalFormatting>
  <conditionalFormatting sqref="G14">
    <cfRule type="cellIs" dxfId="21" priority="23" stopIfTrue="1" operator="equal">
      <formula>0</formula>
    </cfRule>
    <cfRule type="cellIs" dxfId="20" priority="24" stopIfTrue="1" operator="equal">
      <formula>G13</formula>
    </cfRule>
  </conditionalFormatting>
  <conditionalFormatting sqref="G1:G4 J2:J4">
    <cfRule type="cellIs" dxfId="19" priority="21" stopIfTrue="1" operator="equal">
      <formula>0</formula>
    </cfRule>
  </conditionalFormatting>
  <conditionalFormatting sqref="G1:G4 J2:J4">
    <cfRule type="cellIs" dxfId="18" priority="20" stopIfTrue="1" operator="equal">
      <formula>0</formula>
    </cfRule>
  </conditionalFormatting>
  <conditionalFormatting sqref="G1:G4 J2:J4">
    <cfRule type="cellIs" dxfId="17" priority="19" stopIfTrue="1" operator="equal">
      <formula>0</formula>
    </cfRule>
  </conditionalFormatting>
  <conditionalFormatting sqref="G1:G4 J2:J4">
    <cfRule type="cellIs" dxfId="16" priority="18" stopIfTrue="1" operator="equal">
      <formula>0</formula>
    </cfRule>
  </conditionalFormatting>
  <conditionalFormatting sqref="G1:G4 J2:J4">
    <cfRule type="cellIs" dxfId="15" priority="17" stopIfTrue="1" operator="equal">
      <formula>0</formula>
    </cfRule>
  </conditionalFormatting>
  <conditionalFormatting sqref="G2:G4 J2:J4">
    <cfRule type="cellIs" dxfId="14" priority="16" stopIfTrue="1" operator="equal">
      <formula>0</formula>
    </cfRule>
  </conditionalFormatting>
  <conditionalFormatting sqref="G2:G4 J2:J4">
    <cfRule type="cellIs" dxfId="13" priority="15" stopIfTrue="1" operator="equal">
      <formula>0</formula>
    </cfRule>
  </conditionalFormatting>
  <conditionalFormatting sqref="G2:G4 J2:J4">
    <cfRule type="cellIs" dxfId="12" priority="14" stopIfTrue="1" operator="equal">
      <formula>0</formula>
    </cfRule>
  </conditionalFormatting>
  <conditionalFormatting sqref="G1:G4 J2:J4">
    <cfRule type="cellIs" dxfId="11" priority="12" stopIfTrue="1" operator="equal">
      <formula>0</formula>
    </cfRule>
  </conditionalFormatting>
  <conditionalFormatting sqref="G1:G4 J2:J4">
    <cfRule type="cellIs" dxfId="10" priority="11" stopIfTrue="1" operator="equal">
      <formula>0</formula>
    </cfRule>
  </conditionalFormatting>
  <conditionalFormatting sqref="G1:G4 J2:J4">
    <cfRule type="cellIs" dxfId="9" priority="10" stopIfTrue="1" operator="equal">
      <formula>0</formula>
    </cfRule>
  </conditionalFormatting>
  <conditionalFormatting sqref="G1:G4 J2:J4">
    <cfRule type="cellIs" dxfId="8" priority="9" stopIfTrue="1" operator="equal">
      <formula>0</formula>
    </cfRule>
  </conditionalFormatting>
  <conditionalFormatting sqref="G2:G4 J2:J4">
    <cfRule type="cellIs" dxfId="7" priority="8" stopIfTrue="1" operator="equal">
      <formula>0</formula>
    </cfRule>
  </conditionalFormatting>
  <conditionalFormatting sqref="G2:G4 J2:J4">
    <cfRule type="cellIs" dxfId="6" priority="7" stopIfTrue="1" operator="equal">
      <formula>0</formula>
    </cfRule>
  </conditionalFormatting>
  <conditionalFormatting sqref="G2:G4 J2:J4">
    <cfRule type="cellIs" dxfId="5" priority="6" stopIfTrue="1" operator="equal">
      <formula>0</formula>
    </cfRule>
  </conditionalFormatting>
  <conditionalFormatting sqref="J5:J14">
    <cfRule type="cellIs" dxfId="4" priority="3" operator="equal">
      <formula>" """""</formula>
    </cfRule>
  </conditionalFormatting>
  <conditionalFormatting sqref="G13">
    <cfRule type="cellIs" dxfId="3" priority="1" stopIfTrue="1" operator="equal">
      <formula>0</formula>
    </cfRule>
    <cfRule type="cellIs" dxfId="2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T125"/>
  <sheetViews>
    <sheetView showGridLines="0" showRowColHeaders="0" showZeros="0" tabSelected="1" showOutlineSymbols="0" zoomScale="75" zoomScaleNormal="75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9" sqref="B9:B10"/>
    </sheetView>
  </sheetViews>
  <sheetFormatPr defaultColWidth="8.875" defaultRowHeight="14.25" x14ac:dyDescent="0.2"/>
  <cols>
    <col min="1" max="1" width="6.25" style="5" customWidth="1"/>
    <col min="2" max="2" width="25" customWidth="1"/>
    <col min="3" max="3" width="10.75" style="4" customWidth="1"/>
    <col min="4" max="6" width="10.625" customWidth="1"/>
    <col min="7" max="7" width="10.75" customWidth="1"/>
    <col min="8" max="8" width="10.625" customWidth="1"/>
    <col min="9" max="9" width="10.75" style="4" customWidth="1"/>
    <col min="10" max="11" width="10.625" customWidth="1"/>
    <col min="12" max="12" width="10.75" customWidth="1"/>
    <col min="13" max="14" width="10.625" customWidth="1"/>
    <col min="15" max="15" width="10.75" customWidth="1"/>
  </cols>
  <sheetData>
    <row r="1" spans="1:20" ht="15.75" x14ac:dyDescent="0.25">
      <c r="A1" s="146">
        <v>2012</v>
      </c>
      <c r="B1" s="145" t="s">
        <v>162</v>
      </c>
      <c r="D1" s="71" t="s">
        <v>158</v>
      </c>
      <c r="E1" s="146">
        <v>1100</v>
      </c>
      <c r="F1" s="43" t="str">
        <f>VLOOKUP(E1,$A16:$B24,2,FALSE)</f>
        <v>Rabo r/c</v>
      </c>
      <c r="H1" s="71" t="s">
        <v>159</v>
      </c>
      <c r="I1" s="146">
        <v>1000</v>
      </c>
      <c r="J1" s="43" t="str">
        <f>VLOOKUP(I1,$A16:$B24,2,FALSE)</f>
        <v>Kas</v>
      </c>
      <c r="M1" s="156"/>
      <c r="N1" s="179" t="str">
        <f>toelichting!I1</f>
        <v>Bouma software</v>
      </c>
      <c r="O1" s="180"/>
    </row>
    <row r="2" spans="1:20" x14ac:dyDescent="0.2">
      <c r="A2" s="14" t="s">
        <v>20</v>
      </c>
      <c r="B2" s="15" t="s">
        <v>4</v>
      </c>
      <c r="C2" s="16" t="s">
        <v>0</v>
      </c>
      <c r="D2" s="16" t="s">
        <v>8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21</v>
      </c>
    </row>
    <row r="3" spans="1:20" x14ac:dyDescent="0.2">
      <c r="A3" s="150">
        <v>10</v>
      </c>
      <c r="B3" s="95" t="s">
        <v>107</v>
      </c>
      <c r="C3" s="96">
        <f>-SUMIF(jan!$C$5:$C$14,$A3,jan!$J$5:$J$14)</f>
        <v>0</v>
      </c>
      <c r="D3" s="96">
        <f>-SUMIF(febr!$C$5:$C$14,$A3,febr!$J$5:$J$14)</f>
        <v>0</v>
      </c>
      <c r="E3" s="96">
        <f>-SUMIF(mrt!$C$5:$C$14,$A3,mrt!$J$5:$J$14)</f>
        <v>0</v>
      </c>
      <c r="F3" s="96">
        <f>-SUMIF(apr!$C$5:$C$14,$A3,apr!$J$5:$J$14)</f>
        <v>0</v>
      </c>
      <c r="G3" s="96">
        <f>-SUMIF(mei!$C$5:$C$14,$A3,mei!$J$5:$J$14)</f>
        <v>0</v>
      </c>
      <c r="H3" s="96">
        <f>-SUMIF(juni!$C$5:$C$14,$A3,juni!$J$5:$J$14)</f>
        <v>0</v>
      </c>
      <c r="I3" s="96">
        <f>-SUMIF(juli!$C$5:$C$14,$A3,juli!$J$5:$J$14)</f>
        <v>0</v>
      </c>
      <c r="J3" s="96">
        <f>-SUMIF(aug!$C$5:$C$14,$A3,aug!$J$5:$J$14)</f>
        <v>0</v>
      </c>
      <c r="K3" s="96">
        <f>-SUMIF(sept!$C$5:$C$14,$A3,sept!$J$5:$J$14)</f>
        <v>0</v>
      </c>
      <c r="L3" s="96">
        <f>-SUMIF(okt!$C$5:$C$14,$A3,okt!$J$5:$J$14)</f>
        <v>0</v>
      </c>
      <c r="M3" s="96">
        <f>-SUMIF(nov!$C$5:$C$14,$A3,nov!$J$5:$J$14)</f>
        <v>0</v>
      </c>
      <c r="N3" s="96">
        <f>-SUMIF(dec!$C$5:$C$14,$A3,dec!$J$5:$J$14)</f>
        <v>0</v>
      </c>
      <c r="O3" s="97">
        <f t="shared" ref="O3:O35" si="0">SUM(C3:N3)</f>
        <v>0</v>
      </c>
      <c r="R3" s="32"/>
      <c r="S3" s="32"/>
      <c r="T3" s="32"/>
    </row>
    <row r="4" spans="1:20" x14ac:dyDescent="0.2">
      <c r="A4" s="102">
        <v>100</v>
      </c>
      <c r="B4" s="95" t="s">
        <v>88</v>
      </c>
      <c r="C4" s="96">
        <f>-SUMIF(jan!$C$5:$C$14,$A4,jan!$J$5:$J$14)</f>
        <v>0</v>
      </c>
      <c r="D4" s="96">
        <f>-SUMIF(febr!$C$5:$C$14,$A4,febr!$J$5:$J$14)</f>
        <v>0</v>
      </c>
      <c r="E4" s="96">
        <f>-SUMIF(mrt!$C$5:$C$14,$A4,mrt!$J$5:$J$14)</f>
        <v>0</v>
      </c>
      <c r="F4" s="96">
        <f>-SUMIF(apr!$C$5:$C$14,$A4,apr!$J$5:$J$14)</f>
        <v>0</v>
      </c>
      <c r="G4" s="96">
        <f>-SUMIF(mei!$C$5:$C$14,$A4,mei!$J$5:$J$14)</f>
        <v>0</v>
      </c>
      <c r="H4" s="96">
        <f>-SUMIF(juni!$C$5:$C$14,$A4,juni!$J$5:$J$14)</f>
        <v>0</v>
      </c>
      <c r="I4" s="96">
        <f>-SUMIF(juli!$C$5:$C$14,$A4,juli!$J$5:$J$14)</f>
        <v>0</v>
      </c>
      <c r="J4" s="96">
        <f>-SUMIF(aug!$C$5:$C$14,$A4,aug!$J$5:$J$14)</f>
        <v>0</v>
      </c>
      <c r="K4" s="96">
        <f>-SUMIF(sept!$C$5:$C$14,$A4,sept!$J$5:$J$14)</f>
        <v>0</v>
      </c>
      <c r="L4" s="96">
        <f>-SUMIF(okt!$C$5:$C$14,$A4,okt!$J$5:$J$14)</f>
        <v>0</v>
      </c>
      <c r="M4" s="96">
        <f>-SUMIF(nov!$C$5:$C$14,$A4,nov!$J$5:$J$14)</f>
        <v>0</v>
      </c>
      <c r="N4" s="96">
        <f>-SUMIF(dec!$C$5:$C$14,$A4,dec!$J$5:$J$14)</f>
        <v>0</v>
      </c>
      <c r="O4" s="97">
        <f t="shared" si="0"/>
        <v>0</v>
      </c>
      <c r="R4" s="32"/>
      <c r="S4" s="32"/>
      <c r="T4" s="32"/>
    </row>
    <row r="5" spans="1:20" x14ac:dyDescent="0.2">
      <c r="A5" s="102">
        <v>122</v>
      </c>
      <c r="B5" s="95" t="s">
        <v>87</v>
      </c>
      <c r="C5" s="96">
        <f>-SUMIF(jan!$C$5:$C$14,$A5,jan!$J$5:$J$14)</f>
        <v>0</v>
      </c>
      <c r="D5" s="96">
        <f>-SUMIF(febr!$C$5:$C$14,$A5,febr!$J$5:$J$14)</f>
        <v>0</v>
      </c>
      <c r="E5" s="96">
        <f>-SUMIF(mrt!$C$5:$C$14,$A5,mrt!$J$5:$J$14)</f>
        <v>0</v>
      </c>
      <c r="F5" s="96">
        <f>-SUMIF(apr!$C$5:$C$14,$A5,apr!$J$5:$J$14)</f>
        <v>0</v>
      </c>
      <c r="G5" s="96">
        <f>-SUMIF(mei!$C$5:$C$14,$A5,mei!$J$5:$J$14)</f>
        <v>0</v>
      </c>
      <c r="H5" s="96">
        <f>-SUMIF(juni!$C$5:$C$14,$A5,juni!$J$5:$J$14)</f>
        <v>0</v>
      </c>
      <c r="I5" s="96">
        <f>-SUMIF(juli!$C$5:$C$14,$A5,juli!$J$5:$J$14)</f>
        <v>0</v>
      </c>
      <c r="J5" s="96">
        <f>-SUMIF(aug!$C$5:$C$14,$A5,aug!$J$5:$J$14)</f>
        <v>0</v>
      </c>
      <c r="K5" s="96">
        <f>-SUMIF(sept!$C$5:$C$14,$A5,sept!$J$5:$J$14)</f>
        <v>0</v>
      </c>
      <c r="L5" s="96">
        <f>-SUMIF(okt!$C$5:$C$14,$A5,okt!$J$5:$J$14)</f>
        <v>0</v>
      </c>
      <c r="M5" s="96">
        <f>-SUMIF(nov!$C$5:$C$14,$A5,nov!$J$5:$J$14)</f>
        <v>0</v>
      </c>
      <c r="N5" s="96">
        <f>-SUMIF(dec!$C$5:$C$14,$A5,dec!$J$5:$J$14)</f>
        <v>0</v>
      </c>
      <c r="O5" s="97">
        <f t="shared" si="0"/>
        <v>0</v>
      </c>
      <c r="R5" s="32"/>
      <c r="S5" s="32"/>
      <c r="T5" s="32"/>
    </row>
    <row r="6" spans="1:20" x14ac:dyDescent="0.2">
      <c r="A6" s="102">
        <v>200</v>
      </c>
      <c r="B6" s="95" t="s">
        <v>22</v>
      </c>
      <c r="C6" s="96">
        <f>-SUMIF(jan!$C$5:$C$14,$A6,jan!$J$5:$J$14)</f>
        <v>0</v>
      </c>
      <c r="D6" s="96">
        <f>-SUMIF(febr!$C$5:$C$14,$A6,febr!$J$5:$J$14)</f>
        <v>0</v>
      </c>
      <c r="E6" s="96">
        <f>-SUMIF(mrt!$C$5:$C$14,$A6,mrt!$J$5:$J$14)</f>
        <v>0</v>
      </c>
      <c r="F6" s="96">
        <f>-SUMIF(apr!$C$5:$C$14,$A6,apr!$J$5:$J$14)</f>
        <v>0</v>
      </c>
      <c r="G6" s="96">
        <f>-SUMIF(mei!$C$5:$C$14,$A6,mei!$J$5:$J$14)</f>
        <v>0</v>
      </c>
      <c r="H6" s="96">
        <f>-SUMIF(juni!$C$5:$C$14,$A6,juni!$J$5:$J$14)</f>
        <v>0</v>
      </c>
      <c r="I6" s="96">
        <f>-SUMIF(juli!$C$5:$C$14,$A6,juli!$J$5:$J$14)</f>
        <v>0</v>
      </c>
      <c r="J6" s="96">
        <f>-SUMIF(aug!$C$5:$C$14,$A6,aug!$J$5:$J$14)</f>
        <v>0</v>
      </c>
      <c r="K6" s="96">
        <f>-SUMIF(sept!$C$5:$C$14,$A6,sept!$J$5:$J$14)</f>
        <v>0</v>
      </c>
      <c r="L6" s="96">
        <f>-SUMIF(okt!$C$5:$C$14,$A6,okt!$J$5:$J$14)</f>
        <v>0</v>
      </c>
      <c r="M6" s="96">
        <f>-SUMIF(nov!$C$5:$C$14,$A6,nov!$J$5:$J$14)</f>
        <v>0</v>
      </c>
      <c r="N6" s="96">
        <f>-SUMIF(dec!$C$5:$C$14,$A6,dec!$J$5:$J$14)</f>
        <v>0</v>
      </c>
      <c r="O6" s="97">
        <f t="shared" si="0"/>
        <v>0</v>
      </c>
      <c r="R6" s="32"/>
      <c r="S6" s="32"/>
      <c r="T6" s="32"/>
    </row>
    <row r="7" spans="1:20" x14ac:dyDescent="0.2">
      <c r="A7" s="102">
        <v>620</v>
      </c>
      <c r="B7" s="95" t="s">
        <v>23</v>
      </c>
      <c r="C7" s="96">
        <f>-SUMIF(jan!$C$5:$C$14,$A7,jan!$J$5:$J$14)</f>
        <v>0</v>
      </c>
      <c r="D7" s="96">
        <f>-SUMIF(febr!$C$5:$C$14,$A7,febr!$J$5:$J$14)</f>
        <v>0</v>
      </c>
      <c r="E7" s="96">
        <f>-SUMIF(mrt!$C$5:$C$14,$A7,mrt!$J$5:$J$14)</f>
        <v>0</v>
      </c>
      <c r="F7" s="96">
        <f>-SUMIF(apr!$C$5:$C$14,$A7,apr!$J$5:$J$14)</f>
        <v>0</v>
      </c>
      <c r="G7" s="96">
        <f>-SUMIF(mei!$C$5:$C$14,$A7,mei!$J$5:$J$14)</f>
        <v>0</v>
      </c>
      <c r="H7" s="96">
        <f>-SUMIF(juni!$C$5:$C$14,$A7,juni!$J$5:$J$14)</f>
        <v>0</v>
      </c>
      <c r="I7" s="96">
        <f>-SUMIF(juli!$C$5:$C$14,$A7,juli!$J$5:$J$14)</f>
        <v>0</v>
      </c>
      <c r="J7" s="96">
        <f>-SUMIF(aug!$C$5:$C$14,$A7,aug!$J$5:$J$14)</f>
        <v>0</v>
      </c>
      <c r="K7" s="96">
        <f>-SUMIF(sept!$C$5:$C$14,$A7,sept!$J$5:$J$14)</f>
        <v>0</v>
      </c>
      <c r="L7" s="96">
        <f>-SUMIF(okt!$C$5:$C$14,$A7,okt!$J$5:$J$14)</f>
        <v>0</v>
      </c>
      <c r="M7" s="96">
        <f>-SUMIF(nov!$C$5:$C$14,$A7,nov!$J$5:$J$14)</f>
        <v>0</v>
      </c>
      <c r="N7" s="96">
        <f>-SUMIF(dec!$C$5:$C$14,$A7,dec!$J$5:$J$14)</f>
        <v>0</v>
      </c>
      <c r="O7" s="97">
        <f t="shared" si="0"/>
        <v>0</v>
      </c>
      <c r="R7" s="32"/>
      <c r="S7" s="32"/>
      <c r="T7" s="32"/>
    </row>
    <row r="8" spans="1:20" x14ac:dyDescent="0.2">
      <c r="A8" s="102">
        <v>622</v>
      </c>
      <c r="B8" s="95" t="s">
        <v>24</v>
      </c>
      <c r="C8" s="96">
        <f>-SUMIF(jan!$C$5:$C$14,$A8,jan!$J$5:$J$14)</f>
        <v>0</v>
      </c>
      <c r="D8" s="96">
        <f>-SUMIF(febr!$C$5:$C$14,$A8,febr!$J$5:$J$14)</f>
        <v>0</v>
      </c>
      <c r="E8" s="96">
        <f>-SUMIF(mrt!$C$5:$C$14,$A8,mrt!$J$5:$J$14)</f>
        <v>0</v>
      </c>
      <c r="F8" s="96">
        <f>-SUMIF(apr!$C$5:$C$14,$A8,apr!$J$5:$J$14)</f>
        <v>0</v>
      </c>
      <c r="G8" s="96">
        <f>-SUMIF(mei!$C$5:$C$14,$A8,mei!$J$5:$J$14)</f>
        <v>0</v>
      </c>
      <c r="H8" s="96">
        <f>-SUMIF(juni!$C$5:$C$14,$A8,juni!$J$5:$J$14)</f>
        <v>0</v>
      </c>
      <c r="I8" s="96">
        <f>-SUMIF(juli!$C$5:$C$14,$A8,juli!$J$5:$J$14)</f>
        <v>0</v>
      </c>
      <c r="J8" s="96">
        <f>-SUMIF(aug!$C$5:$C$14,$A8,aug!$J$5:$J$14)</f>
        <v>0</v>
      </c>
      <c r="K8" s="96">
        <f>-SUMIF(sept!$C$5:$C$14,$A8,sept!$J$5:$J$14)</f>
        <v>0</v>
      </c>
      <c r="L8" s="96">
        <f>-SUMIF(okt!$C$5:$C$14,$A8,okt!$J$5:$J$14)</f>
        <v>0</v>
      </c>
      <c r="M8" s="96">
        <f>-SUMIF(nov!$C$5:$C$14,$A8,nov!$J$5:$J$14)</f>
        <v>0</v>
      </c>
      <c r="N8" s="96">
        <f>-SUMIF(dec!$C$5:$C$14,$A8,dec!$J$5:$J$14)</f>
        <v>0</v>
      </c>
      <c r="O8" s="97">
        <f t="shared" si="0"/>
        <v>0</v>
      </c>
      <c r="R8" s="32"/>
      <c r="S8" s="32"/>
      <c r="T8" s="32"/>
    </row>
    <row r="9" spans="1:20" x14ac:dyDescent="0.2">
      <c r="A9" s="102">
        <v>624</v>
      </c>
      <c r="B9" s="98" t="s">
        <v>161</v>
      </c>
      <c r="C9" s="96">
        <f>-SUMIF(jan!$C$5:$C$14,$A9,jan!$J$5:$J$14)</f>
        <v>0</v>
      </c>
      <c r="D9" s="96">
        <f>-SUMIF(febr!$C$5:$C$14,$A9,febr!$J$5:$J$14)</f>
        <v>0</v>
      </c>
      <c r="E9" s="96">
        <f>-SUMIF(mrt!$C$5:$C$14,$A9,mrt!$J$5:$J$14)</f>
        <v>0</v>
      </c>
      <c r="F9" s="96">
        <f>-SUMIF(apr!$C$5:$C$14,$A9,apr!$J$5:$J$14)</f>
        <v>0</v>
      </c>
      <c r="G9" s="96">
        <f>-SUMIF(mei!$C$5:$C$14,$A9,mei!$J$5:$J$14)</f>
        <v>0</v>
      </c>
      <c r="H9" s="96">
        <f>-SUMIF(juni!$C$5:$C$14,$A9,juni!$J$5:$J$14)</f>
        <v>0</v>
      </c>
      <c r="I9" s="96">
        <f>-SUMIF(juli!$C$5:$C$14,$A9,juli!$J$5:$J$14)</f>
        <v>0</v>
      </c>
      <c r="J9" s="96">
        <f>-SUMIF(aug!$C$5:$C$14,$A9,aug!$J$5:$J$14)</f>
        <v>0</v>
      </c>
      <c r="K9" s="96">
        <f>-SUMIF(sept!$C$5:$C$14,$A9,sept!$J$5:$J$14)</f>
        <v>0</v>
      </c>
      <c r="L9" s="96">
        <f>-SUMIF(okt!$C$5:$C$14,$A9,okt!$J$5:$J$14)</f>
        <v>0</v>
      </c>
      <c r="M9" s="96">
        <f>-SUMIF(nov!$C$5:$C$14,$A9,nov!$J$5:$J$14)</f>
        <v>0</v>
      </c>
      <c r="N9" s="96">
        <f>-SUMIF(dec!$C$5:$C$14,$A9,dec!$J$5:$J$14)</f>
        <v>0</v>
      </c>
      <c r="O9" s="97">
        <f t="shared" ref="O9" si="1">SUM(C9:N9)</f>
        <v>0</v>
      </c>
      <c r="R9" s="32"/>
      <c r="S9" s="32"/>
      <c r="T9" s="32"/>
    </row>
    <row r="10" spans="1:20" x14ac:dyDescent="0.2">
      <c r="A10" s="102">
        <v>625</v>
      </c>
      <c r="B10" s="95" t="s">
        <v>25</v>
      </c>
      <c r="C10" s="96">
        <f>-SUMIF(jan!$C$5:$C$14,$A10,jan!$J$5:$J$14)</f>
        <v>0</v>
      </c>
      <c r="D10" s="96">
        <f>-SUMIF(febr!$C$5:$C$14,$A10,febr!$J$5:$J$14)</f>
        <v>0</v>
      </c>
      <c r="E10" s="96">
        <f>-SUMIF(mrt!$C$5:$C$14,$A10,mrt!$J$5:$J$14)</f>
        <v>0</v>
      </c>
      <c r="F10" s="96">
        <f>-SUMIF(apr!$C$5:$C$14,$A10,apr!$J$5:$J$14)</f>
        <v>0</v>
      </c>
      <c r="G10" s="96">
        <f>-SUMIF(mei!$C$5:$C$14,$A10,mei!$J$5:$J$14)</f>
        <v>0</v>
      </c>
      <c r="H10" s="96">
        <f>-SUMIF(juni!$C$5:$C$14,$A10,juni!$J$5:$J$14)</f>
        <v>0</v>
      </c>
      <c r="I10" s="96">
        <f>-SUMIF(juli!$C$5:$C$14,$A10,juli!$J$5:$J$14)</f>
        <v>0</v>
      </c>
      <c r="J10" s="96">
        <f>-SUMIF(aug!$C$5:$C$14,$A10,aug!$J$5:$J$14)</f>
        <v>0</v>
      </c>
      <c r="K10" s="96">
        <f>-SUMIF(sept!$C$5:$C$14,$A10,sept!$J$5:$J$14)</f>
        <v>0</v>
      </c>
      <c r="L10" s="96">
        <f>-SUMIF(okt!$C$5:$C$14,$A10,okt!$J$5:$J$14)</f>
        <v>0</v>
      </c>
      <c r="M10" s="96">
        <f>-SUMIF(nov!$C$5:$C$14,$A10,nov!$J$5:$J$14)</f>
        <v>0</v>
      </c>
      <c r="N10" s="96">
        <f>-SUMIF(dec!$C$5:$C$14,$A10,dec!$J$5:$J$14)</f>
        <v>0</v>
      </c>
      <c r="O10" s="97">
        <f t="shared" si="0"/>
        <v>0</v>
      </c>
      <c r="R10" s="32"/>
      <c r="S10" s="32"/>
      <c r="T10" s="32"/>
    </row>
    <row r="11" spans="1:20" x14ac:dyDescent="0.2">
      <c r="A11" s="102">
        <v>626</v>
      </c>
      <c r="B11" s="98" t="s">
        <v>164</v>
      </c>
      <c r="C11" s="96">
        <f>-SUMIF(jan!$C$5:$C$14,$A11,jan!$J$5:$J$14)</f>
        <v>0</v>
      </c>
      <c r="D11" s="96">
        <f>-SUMIF(febr!$C$5:$C$14,$A11,febr!$J$5:$J$14)</f>
        <v>0</v>
      </c>
      <c r="E11" s="96">
        <f>-SUMIF(mrt!$C$5:$C$14,$A11,mrt!$J$5:$J$14)</f>
        <v>0</v>
      </c>
      <c r="F11" s="96">
        <f>-SUMIF(apr!$C$5:$C$14,$A11,apr!$J$5:$J$14)</f>
        <v>0</v>
      </c>
      <c r="G11" s="96">
        <f>-SUMIF(mei!$C$5:$C$14,$A11,mei!$J$5:$J$14)</f>
        <v>0</v>
      </c>
      <c r="H11" s="96">
        <f>-SUMIF(juni!$C$5:$C$14,$A11,juni!$J$5:$J$14)</f>
        <v>0</v>
      </c>
      <c r="I11" s="96">
        <f>-SUMIF(juli!$C$5:$C$14,$A11,juli!$J$5:$J$14)</f>
        <v>0</v>
      </c>
      <c r="J11" s="96">
        <f>-SUMIF(aug!$C$5:$C$14,$A11,aug!$J$5:$J$14)</f>
        <v>0</v>
      </c>
      <c r="K11" s="96">
        <f>-SUMIF(sept!$C$5:$C$14,$A11,sept!$J$5:$J$14)</f>
        <v>0</v>
      </c>
      <c r="L11" s="96">
        <f>-SUMIF(okt!$C$5:$C$14,$A11,okt!$J$5:$J$14)</f>
        <v>0</v>
      </c>
      <c r="M11" s="96">
        <f>-SUMIF(nov!$C$5:$C$14,$A11,nov!$J$5:$J$14)</f>
        <v>0</v>
      </c>
      <c r="N11" s="96">
        <f>-SUMIF(dec!$C$5:$C$14,$A11,dec!$J$5:$J$14)</f>
        <v>0</v>
      </c>
      <c r="O11" s="97">
        <f t="shared" si="0"/>
        <v>0</v>
      </c>
      <c r="R11" s="32"/>
      <c r="S11" s="32"/>
      <c r="T11" s="32"/>
    </row>
    <row r="12" spans="1:20" x14ac:dyDescent="0.2">
      <c r="A12" s="102">
        <v>627</v>
      </c>
      <c r="B12" s="98" t="s">
        <v>146</v>
      </c>
      <c r="C12" s="96">
        <f>-SUMIF(jan!$C$5:$C$14,$A12,jan!$J$5:$J$14)</f>
        <v>0</v>
      </c>
      <c r="D12" s="96">
        <f>-SUMIF(febr!$C$5:$C$14,$A12,febr!$J$5:$J$14)</f>
        <v>0</v>
      </c>
      <c r="E12" s="96">
        <f>-SUMIF(mrt!$C$5:$C$14,$A12,mrt!$J$5:$J$14)</f>
        <v>0</v>
      </c>
      <c r="F12" s="96">
        <f>-SUMIF(apr!$C$5:$C$14,$A12,apr!$J$5:$J$14)</f>
        <v>0</v>
      </c>
      <c r="G12" s="96">
        <f>-SUMIF(mei!$C$5:$C$14,$A12,mei!$J$5:$J$14)</f>
        <v>0</v>
      </c>
      <c r="H12" s="96">
        <f>-SUMIF(juni!$C$5:$C$14,$A12,juni!$J$5:$J$14)</f>
        <v>0</v>
      </c>
      <c r="I12" s="96">
        <f>-SUMIF(juli!$C$5:$C$14,$A12,juli!$J$5:$J$14)</f>
        <v>0</v>
      </c>
      <c r="J12" s="96">
        <f>-SUMIF(aug!$C$5:$C$14,$A12,aug!$J$5:$J$14)</f>
        <v>0</v>
      </c>
      <c r="K12" s="96">
        <f>-SUMIF(sept!$C$5:$C$14,$A12,sept!$J$5:$J$14)</f>
        <v>0</v>
      </c>
      <c r="L12" s="96">
        <f>-SUMIF(okt!$C$5:$C$14,$A12,okt!$J$5:$J$14)</f>
        <v>0</v>
      </c>
      <c r="M12" s="96">
        <f>-SUMIF(nov!$C$5:$C$14,$A12,nov!$J$5:$J$14)</f>
        <v>0</v>
      </c>
      <c r="N12" s="96">
        <f>-SUMIF(dec!$C$5:$C$14,$A12,dec!$J$5:$J$14)</f>
        <v>0</v>
      </c>
      <c r="O12" s="97">
        <f t="shared" si="0"/>
        <v>0</v>
      </c>
      <c r="R12" s="32"/>
      <c r="S12" s="32"/>
      <c r="T12" s="32"/>
    </row>
    <row r="13" spans="1:20" x14ac:dyDescent="0.2">
      <c r="A13" s="102">
        <v>628</v>
      </c>
      <c r="B13" s="95" t="s">
        <v>26</v>
      </c>
      <c r="C13" s="96">
        <f>-SUMIF(jan!$C$5:$C$14,$A13,jan!$J$5:$J$14)</f>
        <v>0</v>
      </c>
      <c r="D13" s="96">
        <f>-SUMIF(febr!$C$5:$C$14,$A13,febr!$J$5:$J$14)</f>
        <v>0</v>
      </c>
      <c r="E13" s="96">
        <f>-SUMIF(mrt!$C$5:$C$14,$A13,mrt!$J$5:$J$14)</f>
        <v>0</v>
      </c>
      <c r="F13" s="96">
        <f>-SUMIF(apr!$C$5:$C$14,$A13,apr!$J$5:$J$14)</f>
        <v>0</v>
      </c>
      <c r="G13" s="96">
        <f>-SUMIF(mei!$C$5:$C$14,$A13,mei!$J$5:$J$14)</f>
        <v>0</v>
      </c>
      <c r="H13" s="96">
        <f>-SUMIF(juni!$C$5:$C$14,$A13,juni!$J$5:$J$14)</f>
        <v>0</v>
      </c>
      <c r="I13" s="96">
        <f>-SUMIF(juli!$C$5:$C$14,$A13,juli!$J$5:$J$14)</f>
        <v>0</v>
      </c>
      <c r="J13" s="96">
        <f>-SUMIF(aug!$C$5:$C$14,$A13,aug!$J$5:$J$14)</f>
        <v>0</v>
      </c>
      <c r="K13" s="96">
        <f>-SUMIF(sept!$C$5:$C$14,$A13,sept!$J$5:$J$14)</f>
        <v>0</v>
      </c>
      <c r="L13" s="96">
        <f>-SUMIF(okt!$C$5:$C$14,$A13,okt!$J$5:$J$14)</f>
        <v>0</v>
      </c>
      <c r="M13" s="96">
        <f>-SUMIF(nov!$C$5:$C$14,$A13,nov!$J$5:$J$14)</f>
        <v>0</v>
      </c>
      <c r="N13" s="96">
        <f>-SUMIF(dec!$C$5:$C$14,$A13,dec!$J$5:$J$14)</f>
        <v>0</v>
      </c>
      <c r="O13" s="97">
        <f t="shared" si="0"/>
        <v>0</v>
      </c>
      <c r="R13" s="32"/>
      <c r="S13" s="32"/>
      <c r="T13" s="32"/>
    </row>
    <row r="14" spans="1:20" x14ac:dyDescent="0.2">
      <c r="A14" s="102">
        <v>630</v>
      </c>
      <c r="B14" s="95" t="s">
        <v>27</v>
      </c>
      <c r="C14" s="96">
        <f>-SUMIF(jan!$C$5:$C$14,$A14,jan!$J$5:$J$14)</f>
        <v>0</v>
      </c>
      <c r="D14" s="96">
        <f>-SUMIF(febr!$C$5:$C$14,$A14,febr!$J$5:$J$14)</f>
        <v>0</v>
      </c>
      <c r="E14" s="96">
        <f>-SUMIF(mrt!$C$5:$C$14,$A14,mrt!$J$5:$J$14)</f>
        <v>0</v>
      </c>
      <c r="F14" s="96">
        <f>-SUMIF(apr!$C$5:$C$14,$A14,apr!$J$5:$J$14)</f>
        <v>0</v>
      </c>
      <c r="G14" s="96">
        <f>-SUMIF(mei!$C$5:$C$14,$A14,mei!$J$5:$J$14)</f>
        <v>0</v>
      </c>
      <c r="H14" s="96">
        <f>-SUMIF(juni!$C$5:$C$14,$A14,juni!$J$5:$J$14)</f>
        <v>0</v>
      </c>
      <c r="I14" s="96">
        <f>-SUMIF(juli!$C$5:$C$14,$A14,juli!$J$5:$J$14)</f>
        <v>0</v>
      </c>
      <c r="J14" s="96">
        <f>-SUMIF(aug!$C$5:$C$14,$A14,aug!$J$5:$J$14)</f>
        <v>0</v>
      </c>
      <c r="K14" s="96">
        <f>-SUMIF(sept!$C$5:$C$14,$A14,sept!$J$5:$J$14)</f>
        <v>0</v>
      </c>
      <c r="L14" s="96">
        <f>-SUMIF(okt!$C$5:$C$14,$A14,okt!$J$5:$J$14)</f>
        <v>0</v>
      </c>
      <c r="M14" s="96">
        <f>-SUMIF(nov!$C$5:$C$14,$A14,nov!$J$5:$J$14)</f>
        <v>0</v>
      </c>
      <c r="N14" s="96">
        <f>-SUMIF(dec!$C$5:$C$14,$A14,dec!$J$5:$J$14)</f>
        <v>0</v>
      </c>
      <c r="O14" s="97">
        <f t="shared" si="0"/>
        <v>0</v>
      </c>
      <c r="R14" s="32"/>
      <c r="S14" s="32"/>
      <c r="T14" s="32"/>
    </row>
    <row r="15" spans="1:20" x14ac:dyDescent="0.2">
      <c r="A15" s="102">
        <v>635</v>
      </c>
      <c r="B15" s="95" t="s">
        <v>28</v>
      </c>
      <c r="C15" s="96">
        <f>-SUMIF(jan!$C$5:$C$14,$A15,jan!$J$5:$J$14)</f>
        <v>0</v>
      </c>
      <c r="D15" s="96">
        <f>-SUMIF(febr!$C$5:$C$14,$A15,febr!$J$5:$J$14)</f>
        <v>0</v>
      </c>
      <c r="E15" s="96">
        <f>-SUMIF(mrt!$C$5:$C$14,$A15,mrt!$J$5:$J$14)</f>
        <v>0</v>
      </c>
      <c r="F15" s="96">
        <f>-SUMIF(apr!$C$5:$C$14,$A15,apr!$J$5:$J$14)</f>
        <v>0</v>
      </c>
      <c r="G15" s="96">
        <f>-SUMIF(mei!$C$5:$C$14,$A15,mei!$J$5:$J$14)</f>
        <v>0</v>
      </c>
      <c r="H15" s="96">
        <f>-SUMIF(juni!$C$5:$C$14,$A15,juni!$J$5:$J$14)</f>
        <v>0</v>
      </c>
      <c r="I15" s="96">
        <f>-SUMIF(juli!$C$5:$C$14,$A15,juli!$J$5:$J$14)</f>
        <v>0</v>
      </c>
      <c r="J15" s="96">
        <f>-SUMIF(aug!$C$5:$C$14,$A15,aug!$J$5:$J$14)</f>
        <v>0</v>
      </c>
      <c r="K15" s="96">
        <f>-SUMIF(sept!$C$5:$C$14,$A15,sept!$J$5:$J$14)</f>
        <v>0</v>
      </c>
      <c r="L15" s="96">
        <f>-SUMIF(okt!$C$5:$C$14,$A15,okt!$J$5:$J$14)</f>
        <v>0</v>
      </c>
      <c r="M15" s="96">
        <f>-SUMIF(nov!$C$5:$C$14,$A15,nov!$J$5:$J$14)</f>
        <v>0</v>
      </c>
      <c r="N15" s="96">
        <f>-SUMIF(dec!$C$5:$C$14,$A15,dec!$J$5:$J$14)</f>
        <v>0</v>
      </c>
      <c r="O15" s="97">
        <f t="shared" si="0"/>
        <v>0</v>
      </c>
      <c r="R15" s="32"/>
      <c r="S15" s="32"/>
      <c r="T15" s="32"/>
    </row>
    <row r="16" spans="1:20" x14ac:dyDescent="0.2">
      <c r="A16" s="144">
        <v>1000</v>
      </c>
      <c r="B16" s="103" t="s">
        <v>29</v>
      </c>
      <c r="C16" s="96">
        <f>IF($E$1=$A16,jan!$F$3-jan!$F$2,IF($I$1=$A16,jan!$G$3-jan!$G$2,0))</f>
        <v>1700</v>
      </c>
      <c r="D16" s="96">
        <f>IF($E$1=$A16,febr!$F$3-febr!$F$2,IF($I$1=$A16,febr!$G$3-febr!$G$2,0))</f>
        <v>0</v>
      </c>
      <c r="E16" s="96">
        <f>IF($E$1=$A16,mrt!$F$3-mrt!$F$2,IF($I$1=$A16,mrt!$G$3-mrt!$G$2,0))</f>
        <v>0</v>
      </c>
      <c r="F16" s="96">
        <f>IF($E$1=$A16,apr!$F$3-apr!$F$2,IF($I$1=$A16,apr!$G$3-apr!$G$2,0))</f>
        <v>0</v>
      </c>
      <c r="G16" s="96">
        <f>IF($E$1=$A16,mei!$F$3-mei!$F$2,IF($I$1=$A16,mei!$G$3-mei!$G$2,0))</f>
        <v>0</v>
      </c>
      <c r="H16" s="96">
        <f>IF($E$1=$A16,juni!$F$3-juni!$F$2,IF($I$1=$A16,juni!$G$3-juni!$G$2,0))</f>
        <v>0</v>
      </c>
      <c r="I16" s="96">
        <f>IF($E$1=$A16,juli!$F$3-juli!$F$2,IF($I$1=$A16,juli!$G$3-juli!$G$2,0))</f>
        <v>0</v>
      </c>
      <c r="J16" s="96">
        <f>IF($E$1=$A16,aug!$F$3-aug!$F$2,IF($I$1=$A16,aug!$G$3-aug!$G$2,0))</f>
        <v>0</v>
      </c>
      <c r="K16" s="96">
        <f>IF($E$1=$A16,sept!$F$3-sept!$F$2,IF($I$1=$A16,sept!$G$3-sept!$G$2,0))</f>
        <v>0</v>
      </c>
      <c r="L16" s="96">
        <f>IF($E$1=$A16,okt!$F$3-okt!$F$2,IF($I$1=$A16,okt!$G$3-okt!$G$2,0))</f>
        <v>0</v>
      </c>
      <c r="M16" s="96">
        <f>IF($E$1=$A16,nov!$F$3-nov!$F$2,IF($I$1=$A16,nov!$G$3-nov!$G$2,0))</f>
        <v>0</v>
      </c>
      <c r="N16" s="96">
        <f>IF($E$1=$A16,dec!$F$3-dec!$F$2,IF($I$1=$A16,dec!$G$3-dec!$G$2,0))</f>
        <v>0</v>
      </c>
      <c r="O16" s="97">
        <f t="shared" si="0"/>
        <v>1700</v>
      </c>
      <c r="R16" s="32"/>
      <c r="S16" s="32"/>
      <c r="T16" s="32"/>
    </row>
    <row r="17" spans="1:20" x14ac:dyDescent="0.2">
      <c r="A17" s="144">
        <v>1100</v>
      </c>
      <c r="B17" s="103" t="s">
        <v>30</v>
      </c>
      <c r="C17" s="96">
        <f>IF($E$1=$A17,jan!$F$3-jan!$F$2,IF($I$1=$A17,jan!$G$3-jan!$G$2,0))</f>
        <v>-919</v>
      </c>
      <c r="D17" s="96">
        <f>IF($E$1=$A17,febr!$F$3-febr!$F$2,IF($I$1=$A17,febr!$G$3-febr!$G$2,0))</f>
        <v>0</v>
      </c>
      <c r="E17" s="96">
        <f>IF($E$1=$A17,mrt!$F$3-mrt!$F$2,IF($I$1=$A17,mrt!$G$3-mrt!$G$2,0))</f>
        <v>0</v>
      </c>
      <c r="F17" s="96">
        <f>IF($E$1=$A17,apr!$F$3-apr!$F$2,IF($I$1=$A17,apr!$G$3-apr!$G$2,0))</f>
        <v>0</v>
      </c>
      <c r="G17" s="96">
        <f>IF($E$1=$A17,mei!$F$3-mei!$F$2,IF($I$1=$A17,mei!$G$3-mei!$G$2,0))</f>
        <v>0</v>
      </c>
      <c r="H17" s="96">
        <f>IF($E$1=$A17,juni!$F$3-juni!$F$2,IF($I$1=$A17,juni!$G$3-juni!$G$2,0))</f>
        <v>0</v>
      </c>
      <c r="I17" s="96">
        <f>IF($E$1=$A17,juli!$F$3-juli!$F$2,IF($I$1=$A17,juli!$G$3-juli!$G$2,0))</f>
        <v>0</v>
      </c>
      <c r="J17" s="96">
        <f>IF($E$1=$A17,aug!$F$3-aug!$F$2,IF($I$1=$A17,aug!$G$3-aug!$G$2,0))</f>
        <v>0</v>
      </c>
      <c r="K17" s="96">
        <f>IF($E$1=$A17,sept!$F$3-sept!$F$2,IF($I$1=$A17,sept!$G$3-sept!$G$2,0))</f>
        <v>0</v>
      </c>
      <c r="L17" s="96">
        <f>IF($E$1=$A17,okt!$F$3-okt!$F$2,IF($I$1=$A17,okt!$G$3-okt!$G$2,0))</f>
        <v>0</v>
      </c>
      <c r="M17" s="96">
        <f>IF($E$1=$A17,nov!$F$3-nov!$F$2,IF($I$1=$A17,nov!$G$3-nov!$G$2,0))</f>
        <v>0</v>
      </c>
      <c r="N17" s="96">
        <f>IF($E$1=$A17,dec!$F$3-dec!$F$2,IF($I$1=$A17,dec!$G$3-dec!$G$2,0))</f>
        <v>0</v>
      </c>
      <c r="O17" s="97">
        <f t="shared" si="0"/>
        <v>-919</v>
      </c>
      <c r="R17" s="32"/>
      <c r="S17" s="32"/>
      <c r="T17" s="32"/>
    </row>
    <row r="18" spans="1:20" x14ac:dyDescent="0.2">
      <c r="A18" s="144">
        <v>1125</v>
      </c>
      <c r="B18" s="103" t="s">
        <v>90</v>
      </c>
      <c r="C18" s="96">
        <f>IF($E$1=$A18,jan!$F$3-jan!$F$2,IF($I$1=$A18,jan!$G$3-jan!$G$2,0))</f>
        <v>0</v>
      </c>
      <c r="D18" s="96">
        <f>IF($E$1=$A18,febr!$F$3-febr!$F$2,IF($I$1=$A18,febr!$G$3-febr!$G$2,0))</f>
        <v>0</v>
      </c>
      <c r="E18" s="96">
        <f>IF($E$1=$A18,mrt!$F$3-mrt!$F$2,IF($I$1=$A18,mrt!$G$3-mrt!$G$2,0))</f>
        <v>0</v>
      </c>
      <c r="F18" s="96">
        <f>IF($E$1=$A18,apr!$F$3-apr!$F$2,IF($I$1=$A18,apr!$G$3-apr!$G$2,0))</f>
        <v>0</v>
      </c>
      <c r="G18" s="96">
        <f>IF($E$1=$A18,mei!$F$3-mei!$F$2,IF($I$1=$A18,mei!$G$3-mei!$G$2,0))</f>
        <v>0</v>
      </c>
      <c r="H18" s="96">
        <f>IF($E$1=$A18,juni!$F$3-juni!$F$2,IF($I$1=$A18,juni!$G$3-juni!$G$2,0))</f>
        <v>0</v>
      </c>
      <c r="I18" s="96">
        <f>IF($E$1=$A18,juli!$F$3-juli!$F$2,IF($I$1=$A18,juli!$G$3-juli!$G$2,0))</f>
        <v>0</v>
      </c>
      <c r="J18" s="96">
        <f>IF($E$1=$A18,aug!$F$3-aug!$F$2,IF($I$1=$A18,aug!$G$3-aug!$G$2,0))</f>
        <v>0</v>
      </c>
      <c r="K18" s="96">
        <f>IF($E$1=$A18,sept!$F$3-sept!$F$2,IF($I$1=$A18,sept!$G$3-sept!$G$2,0))</f>
        <v>0</v>
      </c>
      <c r="L18" s="96">
        <f>IF($E$1=$A18,okt!$F$3-okt!$F$2,IF($I$1=$A18,okt!$G$3-okt!$G$2,0))</f>
        <v>0</v>
      </c>
      <c r="M18" s="96">
        <f>IF($E$1=$A18,nov!$F$3-nov!$F$2,IF($I$1=$A18,nov!$G$3-nov!$G$2,0))</f>
        <v>0</v>
      </c>
      <c r="N18" s="96">
        <f>IF($E$1=$A18,dec!$F$3-dec!$F$2,IF($I$1=$A18,dec!$G$3-dec!$G$2,0))</f>
        <v>0</v>
      </c>
      <c r="O18" s="97">
        <f t="shared" si="0"/>
        <v>0</v>
      </c>
      <c r="R18" s="32"/>
      <c r="S18" s="32"/>
      <c r="T18" s="32"/>
    </row>
    <row r="19" spans="1:20" x14ac:dyDescent="0.2">
      <c r="A19" s="144">
        <v>1150</v>
      </c>
      <c r="B19" s="103" t="s">
        <v>91</v>
      </c>
      <c r="C19" s="96">
        <f>IF($E$1=$A19,jan!$F$3-jan!$F$2,IF($I$1=$A19,jan!$G$3-jan!$G$2,0))</f>
        <v>0</v>
      </c>
      <c r="D19" s="96">
        <f>IF($E$1=$A19,febr!$F$3-febr!$F$2,IF($I$1=$A19,febr!$G$3-febr!$G$2,0))</f>
        <v>0</v>
      </c>
      <c r="E19" s="96">
        <f>IF($E$1=$A19,mrt!$F$3-mrt!$F$2,IF($I$1=$A19,mrt!$G$3-mrt!$G$2,0))</f>
        <v>0</v>
      </c>
      <c r="F19" s="96">
        <f>IF($E$1=$A19,apr!$F$3-apr!$F$2,IF($I$1=$A19,apr!$G$3-apr!$G$2,0))</f>
        <v>0</v>
      </c>
      <c r="G19" s="96">
        <f>IF($E$1=$A19,mei!$F$3-mei!$F$2,IF($I$1=$A19,mei!$G$3-mei!$G$2,0))</f>
        <v>0</v>
      </c>
      <c r="H19" s="96">
        <f>IF($E$1=$A19,juni!$F$3-juni!$F$2,IF($I$1=$A19,juni!$G$3-juni!$G$2,0))</f>
        <v>0</v>
      </c>
      <c r="I19" s="96">
        <f>IF($E$1=$A19,juli!$F$3-juli!$F$2,IF($I$1=$A19,juli!$G$3-juli!$G$2,0))</f>
        <v>0</v>
      </c>
      <c r="J19" s="96">
        <f>IF($E$1=$A19,aug!$F$3-aug!$F$2,IF($I$1=$A19,aug!$G$3-aug!$G$2,0))</f>
        <v>0</v>
      </c>
      <c r="K19" s="96">
        <f>IF($E$1=$A19,sept!$F$3-sept!$F$2,IF($I$1=$A19,sept!$G$3-sept!$G$2,0))</f>
        <v>0</v>
      </c>
      <c r="L19" s="96">
        <f>IF($E$1=$A19,okt!$F$3-okt!$F$2,IF($I$1=$A19,okt!$G$3-okt!$G$2,0))</f>
        <v>0</v>
      </c>
      <c r="M19" s="96">
        <f>IF($E$1=$A19,nov!$F$3-nov!$F$2,IF($I$1=$A19,nov!$G$3-nov!$G$2,0))</f>
        <v>0</v>
      </c>
      <c r="N19" s="96">
        <f>IF($E$1=$A19,dec!$F$3-dec!$F$2,IF($I$1=$A19,dec!$G$3-dec!$G$2,0))</f>
        <v>0</v>
      </c>
      <c r="O19" s="97">
        <f t="shared" si="0"/>
        <v>0</v>
      </c>
      <c r="R19" s="32"/>
      <c r="S19" s="32"/>
      <c r="T19" s="32"/>
    </row>
    <row r="20" spans="1:20" x14ac:dyDescent="0.2">
      <c r="A20" s="144">
        <v>1175</v>
      </c>
      <c r="B20" s="103" t="s">
        <v>141</v>
      </c>
      <c r="C20" s="96">
        <f>IF($E$1=$A20,jan!$F$3-jan!$F$2,IF($I$1=$A20,jan!$G$3-jan!$G$2,0))</f>
        <v>0</v>
      </c>
      <c r="D20" s="96">
        <f>IF($E$1=$A20,febr!$F$3-febr!$F$2,IF($I$1=$A20,febr!$G$3-febr!$G$2,0))</f>
        <v>0</v>
      </c>
      <c r="E20" s="96">
        <f>IF($E$1=$A20,mrt!$F$3-mrt!$F$2,IF($I$1=$A20,mrt!$G$3-mrt!$G$2,0))</f>
        <v>0</v>
      </c>
      <c r="F20" s="96">
        <f>IF($E$1=$A20,apr!$F$3-apr!$F$2,IF($I$1=$A20,apr!$G$3-apr!$G$2,0))</f>
        <v>0</v>
      </c>
      <c r="G20" s="96">
        <f>IF($E$1=$A20,mei!$F$3-mei!$F$2,IF($I$1=$A20,mei!$G$3-mei!$G$2,0))</f>
        <v>0</v>
      </c>
      <c r="H20" s="96">
        <f>IF($E$1=$A20,juni!$F$3-juni!$F$2,IF($I$1=$A20,juni!$G$3-juni!$G$2,0))</f>
        <v>0</v>
      </c>
      <c r="I20" s="96">
        <f>IF($E$1=$A20,juli!$F$3-juli!$F$2,IF($I$1=$A20,juli!$G$3-juli!$G$2,0))</f>
        <v>0</v>
      </c>
      <c r="J20" s="96">
        <f>IF($E$1=$A20,aug!$F$3-aug!$F$2,IF($I$1=$A20,aug!$G$3-aug!$G$2,0))</f>
        <v>0</v>
      </c>
      <c r="K20" s="96">
        <f>IF($E$1=$A20,sept!$F$3-sept!$F$2,IF($I$1=$A20,sept!$G$3-sept!$G$2,0))</f>
        <v>0</v>
      </c>
      <c r="L20" s="96">
        <f>IF($E$1=$A20,okt!$F$3-okt!$F$2,IF($I$1=$A20,okt!$G$3-okt!$G$2,0))</f>
        <v>0</v>
      </c>
      <c r="M20" s="96">
        <f>IF($E$1=$A20,nov!$F$3-nov!$F$2,IF($I$1=$A20,nov!$G$3-nov!$G$2,0))</f>
        <v>0</v>
      </c>
      <c r="N20" s="96">
        <f>IF($E$1=$A20,dec!$F$3-dec!$F$2,IF($I$1=$A20,dec!$G$3-dec!$G$2,0))</f>
        <v>0</v>
      </c>
      <c r="O20" s="97">
        <f t="shared" si="0"/>
        <v>0</v>
      </c>
      <c r="R20" s="32"/>
      <c r="S20" s="32"/>
      <c r="T20" s="32"/>
    </row>
    <row r="21" spans="1:20" x14ac:dyDescent="0.2">
      <c r="A21" s="144">
        <v>1200</v>
      </c>
      <c r="B21" s="103" t="s">
        <v>142</v>
      </c>
      <c r="C21" s="96">
        <f>IF($E$1=$A21,jan!$F$3-jan!$F$2,IF($I$1=$A21,jan!$G$3-jan!$G$2,0))</f>
        <v>0</v>
      </c>
      <c r="D21" s="96">
        <f>IF($E$1=$A21,febr!$F$3-febr!$F$2,IF($I$1=$A21,febr!$G$3-febr!$G$2,0))</f>
        <v>0</v>
      </c>
      <c r="E21" s="96">
        <f>IF($E$1=$A21,mrt!$F$3-mrt!$F$2,IF($I$1=$A21,mrt!$G$3-mrt!$G$2,0))</f>
        <v>0</v>
      </c>
      <c r="F21" s="96">
        <f>IF($E$1=$A21,apr!$F$3-apr!$F$2,IF($I$1=$A21,apr!$G$3-apr!$G$2,0))</f>
        <v>0</v>
      </c>
      <c r="G21" s="96">
        <f>IF($E$1=$A21,mei!$F$3-mei!$F$2,IF($I$1=$A21,mei!$G$3-mei!$G$2,0))</f>
        <v>0</v>
      </c>
      <c r="H21" s="96">
        <f>IF($E$1=$A21,juni!$F$3-juni!$F$2,IF($I$1=$A21,juni!$G$3-juni!$G$2,0))</f>
        <v>0</v>
      </c>
      <c r="I21" s="96">
        <f>IF($E$1=$A21,juli!$F$3-juli!$F$2,IF($I$1=$A21,juli!$G$3-juli!$G$2,0))</f>
        <v>0</v>
      </c>
      <c r="J21" s="96">
        <f>IF($E$1=$A21,aug!$F$3-aug!$F$2,IF($I$1=$A21,aug!$G$3-aug!$G$2,0))</f>
        <v>0</v>
      </c>
      <c r="K21" s="96">
        <f>IF($E$1=$A21,sept!$F$3-sept!$F$2,IF($I$1=$A21,sept!$G$3-sept!$G$2,0))</f>
        <v>0</v>
      </c>
      <c r="L21" s="96">
        <f>IF($E$1=$A21,okt!$F$3-okt!$F$2,IF($I$1=$A21,okt!$G$3-okt!$G$2,0))</f>
        <v>0</v>
      </c>
      <c r="M21" s="96">
        <f>IF($E$1=$A21,nov!$F$3-nov!$F$2,IF($I$1=$A21,nov!$G$3-nov!$G$2,0))</f>
        <v>0</v>
      </c>
      <c r="N21" s="96">
        <f>IF($E$1=$A21,dec!$F$3-dec!$F$2,IF($I$1=$A21,dec!$G$3-dec!$G$2,0))</f>
        <v>0</v>
      </c>
      <c r="O21" s="97">
        <f t="shared" ref="O21" si="2">SUM(C21:N21)</f>
        <v>0</v>
      </c>
      <c r="R21" s="32"/>
      <c r="S21" s="32"/>
      <c r="T21" s="32"/>
    </row>
    <row r="22" spans="1:20" x14ac:dyDescent="0.2">
      <c r="A22" s="144">
        <v>1215</v>
      </c>
      <c r="B22" s="103" t="s">
        <v>160</v>
      </c>
      <c r="C22" s="96">
        <f>IF($E$1=$A22,jan!$F$3-jan!$F$2,IF($I$1=$A22,jan!$G$3-jan!$G$2,0))</f>
        <v>0</v>
      </c>
      <c r="D22" s="96">
        <f>IF($E$1=$A22,febr!$F$3-febr!$F$2,IF($I$1=$A22,febr!$G$3-febr!$G$2,0))</f>
        <v>0</v>
      </c>
      <c r="E22" s="96">
        <f>IF($E$1=$A22,mrt!$F$3-mrt!$F$2,IF($I$1=$A22,mrt!$G$3-mrt!$G$2,0))</f>
        <v>0</v>
      </c>
      <c r="F22" s="96">
        <f>IF($E$1=$A22,apr!$F$3-apr!$F$2,IF($I$1=$A22,apr!$G$3-apr!$G$2,0))</f>
        <v>0</v>
      </c>
      <c r="G22" s="96">
        <f>IF($E$1=$A22,mei!$F$3-mei!$F$2,IF($I$1=$A22,mei!$G$3-mei!$G$2,0))</f>
        <v>0</v>
      </c>
      <c r="H22" s="96">
        <f>IF($E$1=$A22,juni!$F$3-juni!$F$2,IF($I$1=$A22,juni!$G$3-juni!$G$2,0))</f>
        <v>0</v>
      </c>
      <c r="I22" s="96">
        <f>IF($E$1=$A22,juli!$F$3-juli!$F$2,IF($I$1=$A22,juli!$G$3-juli!$G$2,0))</f>
        <v>0</v>
      </c>
      <c r="J22" s="96">
        <f>IF($E$1=$A22,aug!$F$3-aug!$F$2,IF($I$1=$A22,aug!$G$3-aug!$G$2,0))</f>
        <v>0</v>
      </c>
      <c r="K22" s="96">
        <f>IF($E$1=$A22,sept!$F$3-sept!$F$2,IF($I$1=$A22,sept!$G$3-sept!$G$2,0))</f>
        <v>0</v>
      </c>
      <c r="L22" s="96">
        <f>IF($E$1=$A22,okt!$F$3-okt!$F$2,IF($I$1=$A22,okt!$G$3-okt!$G$2,0))</f>
        <v>0</v>
      </c>
      <c r="M22" s="96">
        <f>IF($E$1=$A22,nov!$F$3-nov!$F$2,IF($I$1=$A22,nov!$G$3-nov!$G$2,0))</f>
        <v>0</v>
      </c>
      <c r="N22" s="96">
        <f>IF($E$1=$A22,dec!$F$3-dec!$F$2,IF($I$1=$A22,dec!$G$3-dec!$G$2,0))</f>
        <v>0</v>
      </c>
      <c r="O22" s="97">
        <f t="shared" si="0"/>
        <v>0</v>
      </c>
      <c r="R22" s="32"/>
      <c r="S22" s="32"/>
      <c r="T22" s="32"/>
    </row>
    <row r="23" spans="1:20" x14ac:dyDescent="0.2">
      <c r="A23" s="102">
        <v>1260</v>
      </c>
      <c r="B23" s="95" t="s">
        <v>31</v>
      </c>
      <c r="C23" s="96">
        <f>-SUMIF(jan!$C$5:$C$14,$A23,jan!$J$5:$J$14)</f>
        <v>0</v>
      </c>
      <c r="D23" s="96">
        <f>-SUMIF(febr!$C$5:$C$14,$A23,febr!$J$5:$J$14)</f>
        <v>0</v>
      </c>
      <c r="E23" s="96">
        <f>-SUMIF(mrt!$C$5:$C$14,$A23,mrt!$J$5:$J$14)</f>
        <v>0</v>
      </c>
      <c r="F23" s="96">
        <f>-SUMIF(apr!$C$5:$C$14,$A23,apr!$J$5:$J$14)</f>
        <v>0</v>
      </c>
      <c r="G23" s="96">
        <f>-SUMIF(mei!$C$5:$C$14,$A23,mei!$J$5:$J$14)</f>
        <v>0</v>
      </c>
      <c r="H23" s="96">
        <f>-SUMIF(juni!$C$5:$C$14,$A23,juni!$J$5:$J$14)</f>
        <v>0</v>
      </c>
      <c r="I23" s="96">
        <f>-SUMIF(juli!$C$5:$C$14,$A23,juli!$J$5:$J$14)</f>
        <v>0</v>
      </c>
      <c r="J23" s="96">
        <f>-SUMIF(aug!$C$5:$C$14,$A23,aug!$J$5:$J$14)</f>
        <v>0</v>
      </c>
      <c r="K23" s="96">
        <f>-SUMIF(sept!$C$5:$C$14,$A23,sept!$J$5:$J$14)</f>
        <v>0</v>
      </c>
      <c r="L23" s="96">
        <f>-SUMIF(okt!$C$5:$C$14,$A23,okt!$J$5:$J$14)</f>
        <v>0</v>
      </c>
      <c r="M23" s="96">
        <f>-SUMIF(nov!$C$5:$C$14,$A23,nov!$J$5:$J$14)</f>
        <v>0</v>
      </c>
      <c r="N23" s="96">
        <f>-SUMIF(dec!$C$5:$C$14,$A23,dec!$J$5:$J$14)</f>
        <v>0</v>
      </c>
      <c r="O23" s="97">
        <f t="shared" ref="O23" si="3">SUM(C23:N23)</f>
        <v>0</v>
      </c>
      <c r="R23" s="32"/>
      <c r="S23" s="32"/>
      <c r="T23" s="32"/>
    </row>
    <row r="24" spans="1:20" x14ac:dyDescent="0.2">
      <c r="A24" s="102">
        <v>1410</v>
      </c>
      <c r="B24" s="95" t="s">
        <v>32</v>
      </c>
      <c r="C24" s="96">
        <f>-SUMIF(jan!$C$5:$C$14,$A24,jan!$J$5:$J$14)</f>
        <v>0</v>
      </c>
      <c r="D24" s="96">
        <f>-SUMIF(febr!$C$5:$C$14,$A24,febr!$J$5:$J$14)</f>
        <v>0</v>
      </c>
      <c r="E24" s="96">
        <f>-SUMIF(mrt!$C$5:$C$14,$A24,mrt!$J$5:$J$14)</f>
        <v>0</v>
      </c>
      <c r="F24" s="96">
        <f>-SUMIF(apr!$C$5:$C$14,$A24,apr!$J$5:$J$14)</f>
        <v>0</v>
      </c>
      <c r="G24" s="96">
        <f>-SUMIF(mei!$C$5:$C$14,$A24,mei!$J$5:$J$14)</f>
        <v>0</v>
      </c>
      <c r="H24" s="96">
        <f>-SUMIF(juni!$C$5:$C$14,$A24,juni!$J$5:$J$14)</f>
        <v>0</v>
      </c>
      <c r="I24" s="96">
        <f>-SUMIF(juli!$C$5:$C$14,$A24,juli!$J$5:$J$14)</f>
        <v>0</v>
      </c>
      <c r="J24" s="96">
        <f>-SUMIF(aug!$C$5:$C$14,$A24,aug!$J$5:$J$14)</f>
        <v>0</v>
      </c>
      <c r="K24" s="96">
        <f>-SUMIF(sept!$C$5:$C$14,$A24,sept!$J$5:$J$14)</f>
        <v>0</v>
      </c>
      <c r="L24" s="96">
        <f>-SUMIF(okt!$C$5:$C$14,$A24,okt!$J$5:$J$14)</f>
        <v>0</v>
      </c>
      <c r="M24" s="96">
        <f>-SUMIF(nov!$C$5:$C$14,$A24,nov!$J$5:$J$14)</f>
        <v>0</v>
      </c>
      <c r="N24" s="96">
        <f>-SUMIF(dec!$C$5:$C$14,$A24,dec!$J$5:$J$14)</f>
        <v>0</v>
      </c>
      <c r="O24" s="97">
        <f t="shared" ref="O24:O26" si="4">SUM(C24:N24)</f>
        <v>0</v>
      </c>
      <c r="R24" s="32"/>
      <c r="S24" s="32"/>
      <c r="T24" s="32"/>
    </row>
    <row r="25" spans="1:20" x14ac:dyDescent="0.2">
      <c r="A25" s="102">
        <v>1435</v>
      </c>
      <c r="B25" s="95" t="s">
        <v>33</v>
      </c>
      <c r="C25" s="96">
        <f>-SUMIF(jan!$C$5:$C$14,$A25,jan!$J$5:$J$14)</f>
        <v>0</v>
      </c>
      <c r="D25" s="96">
        <f>-SUMIF(febr!$C$5:$C$14,$A25,febr!$J$5:$J$14)</f>
        <v>0</v>
      </c>
      <c r="E25" s="96">
        <f>-SUMIF(mrt!$C$5:$C$14,$A25,mrt!$J$5:$J$14)</f>
        <v>0</v>
      </c>
      <c r="F25" s="96">
        <f>-SUMIF(apr!$C$5:$C$14,$A25,apr!$J$5:$J$14)</f>
        <v>0</v>
      </c>
      <c r="G25" s="96">
        <f>-SUMIF(mei!$C$5:$C$14,$A25,mei!$J$5:$J$14)</f>
        <v>0</v>
      </c>
      <c r="H25" s="96">
        <f>-SUMIF(juni!$C$5:$C$14,$A25,juni!$J$5:$J$14)</f>
        <v>0</v>
      </c>
      <c r="I25" s="96">
        <f>-SUMIF(juli!$C$5:$C$14,$A25,juli!$J$5:$J$14)</f>
        <v>0</v>
      </c>
      <c r="J25" s="96">
        <f>-SUMIF(aug!$C$5:$C$14,$A25,aug!$J$5:$J$14)</f>
        <v>0</v>
      </c>
      <c r="K25" s="96">
        <f>-SUMIF(sept!$C$5:$C$14,$A25,sept!$J$5:$J$14)</f>
        <v>0</v>
      </c>
      <c r="L25" s="96">
        <f>-SUMIF(okt!$C$5:$C$14,$A25,okt!$J$5:$J$14)</f>
        <v>0</v>
      </c>
      <c r="M25" s="96">
        <f>-SUMIF(nov!$C$5:$C$14,$A25,nov!$J$5:$J$14)</f>
        <v>0</v>
      </c>
      <c r="N25" s="96">
        <f>-SUMIF(dec!$C$5:$C$14,$A25,dec!$J$5:$J$14)</f>
        <v>0</v>
      </c>
      <c r="O25" s="97">
        <f t="shared" si="4"/>
        <v>0</v>
      </c>
      <c r="R25" s="32"/>
      <c r="S25" s="32"/>
      <c r="T25" s="32"/>
    </row>
    <row r="26" spans="1:20" x14ac:dyDescent="0.2">
      <c r="A26" s="100">
        <v>1503</v>
      </c>
      <c r="B26" s="101" t="s">
        <v>86</v>
      </c>
      <c r="C26" s="96">
        <f>-jan!$I15</f>
        <v>399.19</v>
      </c>
      <c r="D26" s="96">
        <f>-febr!$I15</f>
        <v>0</v>
      </c>
      <c r="E26" s="96">
        <f>-mrt!I15</f>
        <v>0</v>
      </c>
      <c r="F26" s="96">
        <f>-apr!I15</f>
        <v>0</v>
      </c>
      <c r="G26" s="96">
        <f>-mei!I15</f>
        <v>0</v>
      </c>
      <c r="H26" s="96">
        <f>-juni!I15</f>
        <v>0</v>
      </c>
      <c r="I26" s="96">
        <f>-juli!I15</f>
        <v>0</v>
      </c>
      <c r="J26" s="96">
        <f>-aug!I15</f>
        <v>0</v>
      </c>
      <c r="K26" s="96">
        <f>-sept!I15</f>
        <v>0</v>
      </c>
      <c r="L26" s="96">
        <f>-okt!I15</f>
        <v>0</v>
      </c>
      <c r="M26" s="96">
        <f>-nov!I15</f>
        <v>0</v>
      </c>
      <c r="N26" s="96">
        <f>-dec!I15</f>
        <v>0</v>
      </c>
      <c r="O26" s="97">
        <f t="shared" si="4"/>
        <v>399.19</v>
      </c>
      <c r="R26" s="32"/>
      <c r="S26" s="32"/>
      <c r="T26" s="32"/>
    </row>
    <row r="27" spans="1:20" x14ac:dyDescent="0.2">
      <c r="A27" s="100">
        <v>1550</v>
      </c>
      <c r="B27" s="101" t="s">
        <v>34</v>
      </c>
      <c r="C27" s="96">
        <f>-SUMIF(jan!$C$5:$C$14,"&gt;7999",jan!$H$5:$H$14)+SUMIF(jan!$C$5:$C$14,"&gt;8029",jan!$H$5:$H$14)</f>
        <v>-190</v>
      </c>
      <c r="D27" s="96">
        <f>-SUMIF(febr!$C$5:$C$14,"&gt;7999",febr!$H$5:$H$14)+SUMIF(febr!$C$5:$C$14,"&gt;8029",febr!$H$5:$H$14)</f>
        <v>0</v>
      </c>
      <c r="E27" s="96">
        <f>-SUMIF(mrt!$C$5:$C$14,"&gt;7999",mrt!$H$5:$H$14)+SUMIF(mrt!$C$5:$C$14,"&gt;8029",mrt!$H$5:$H$14)</f>
        <v>0</v>
      </c>
      <c r="F27" s="96">
        <f>-SUMIF(apr!$C$5:$C$14,"&gt;7999",apr!$H$5:$H$14)+SUMIF(apr!$C$5:$C$14,"&gt;8029",apr!$H$5:$H$14)</f>
        <v>0</v>
      </c>
      <c r="G27" s="96">
        <f>-SUMIF(mei!$C$5:$C$14,"&gt;7999",mei!$H$5:$H$14)+SUMIF(mei!$C$5:$C$14,"&gt;8029",mei!$H$5:$H$14)</f>
        <v>0</v>
      </c>
      <c r="H27" s="96">
        <f>-SUMIF(juni!$C$5:$C$14,"&gt;7999",juni!$H$5:$H$14)+SUMIF(juni!$C$5:$C$14,"&gt;8029",juni!$H$5:$H$14)</f>
        <v>0</v>
      </c>
      <c r="I27" s="96">
        <f>-SUMIF(juli!$C$5:$C$14,"&gt;7999",juli!$H$5:$H$14)+SUMIF(juli!$C$5:$C$14,"&gt;8029",juli!$H$5:$H$14)</f>
        <v>0</v>
      </c>
      <c r="J27" s="96">
        <f>-SUMIF(aug!$C$5:$C$14,"&gt;7999",aug!$H$5:$H$14)+SUMIF(aug!$C$5:$C$14,"&gt;8029",aug!$H$5:$H$14)</f>
        <v>0</v>
      </c>
      <c r="K27" s="96">
        <f>-SUMIF(sept!$C$5:$C$14,"&gt;7999",sept!$H$5:$H$14)+SUMIF(sept!$C$5:$C$14,"&gt;8029",sept!$H$5:$H$14)</f>
        <v>0</v>
      </c>
      <c r="L27" s="96">
        <f>-SUMIF(okt!$C$5:$C$14,"&gt;7999",okt!$H$5:$H$14)+SUMIF(okt!$C$5:$C$14,"&gt;8029",okt!$H$5:$H$14)</f>
        <v>0</v>
      </c>
      <c r="M27" s="96">
        <f>-SUMIF(nov!$C$5:$C$14,"&gt;7999",nov!$H$5:$H$14)+SUMIF(nov!$C$5:$C$14,"&gt;8029",nov!$H$5:$H$14)</f>
        <v>0</v>
      </c>
      <c r="N27" s="96">
        <f>-SUMIF(dec!$C$5:$C$14,"&gt;7999",dec!$H$5:$H$14)+SUMIF(dec!$C$5:$C$14,"&gt;8029",dec!$H$5:$H$14)</f>
        <v>0</v>
      </c>
      <c r="O27" s="97">
        <f t="shared" si="0"/>
        <v>-190</v>
      </c>
      <c r="R27" s="32"/>
      <c r="S27" s="32"/>
      <c r="T27" s="32"/>
    </row>
    <row r="28" spans="1:20" x14ac:dyDescent="0.2">
      <c r="A28" s="100">
        <v>1551</v>
      </c>
      <c r="B28" s="153" t="s">
        <v>165</v>
      </c>
      <c r="C28" s="96">
        <f>-SUMIF(jan!$C$5:$C$14,"&gt;8029",jan!$H$5:$H$14)+SUMIF(jan!$C$5:$C$14,8050,jan!$H$5:$H$14)</f>
        <v>0</v>
      </c>
      <c r="D28" s="96">
        <f>-SUMIF(febr!$C$5:$C$14,"&gt;8029",febr!$H$5:$H$14)+SUMIF(febr!$C$5:$C$14,8050,febr!$H$5:$H$14)</f>
        <v>0</v>
      </c>
      <c r="E28" s="96">
        <f>-SUMIF(mrt!$C$5:$C$14,"&gt;8029",mrt!$H$5:$H$14)+SUMIF(mrt!$C$5:$C$14,8050,mrt!$H$5:$H$14)</f>
        <v>0</v>
      </c>
      <c r="F28" s="96">
        <f>-SUMIF(apr!$C$5:$C$14,"&gt;8029",apr!$H$5:$H$14)+SUMIF(apr!$C$5:$C$14,8050,apr!$H$5:$H$14)</f>
        <v>0</v>
      </c>
      <c r="G28" s="96">
        <f>-SUMIF(mei!$C$5:$C$14,"&gt;8029",mei!$H$5:$H$14)+SUMIF(mei!$C$5:$C$14,8050,mei!$H$5:$H$14)</f>
        <v>0</v>
      </c>
      <c r="H28" s="96">
        <f>-SUMIF(juni!$C$5:$C$14,"&gt;8029",juni!$H$5:$H$14)+SUMIF(juni!$C$5:$C$14,8050,juni!$H$5:$H$14)</f>
        <v>0</v>
      </c>
      <c r="I28" s="96">
        <f>-SUMIF(juli!$C$5:$C$14,"&gt;8029",juli!$H$5:$H$14)+SUMIF(juli!$C$5:$C$14,8050,juli!$H$5:$H$14)</f>
        <v>0</v>
      </c>
      <c r="J28" s="96">
        <f>-SUMIF(aug!$C$5:$C$14,"&gt;8029",aug!$H$5:$H$14)+SUMIF(aug!$C$5:$C$14,8050,aug!$H$5:$H$14)</f>
        <v>0</v>
      </c>
      <c r="K28" s="96">
        <f>-SUMIF(sept!$C$5:$C$14,"&gt;8029",sept!$H$5:$H$14)+SUMIF(sept!$C$5:$C$14,8050,sept!$H$5:$H$14)</f>
        <v>0</v>
      </c>
      <c r="L28" s="96">
        <f>-SUMIF(okt!$C$5:$C$14,"&gt;8029",okt!$H$5:$H$14)+SUMIF(okt!$C$5:$C$14,8050,okt!$H$5:$H$14)</f>
        <v>0</v>
      </c>
      <c r="M28" s="96">
        <f>-SUMIF(nov!$C$5:$C$14,"&gt;8029",nov!$H$5:$H$14)+SUMIF(nov!$C$5:$C$14,8050,nov!$H$5:$H$14)</f>
        <v>0</v>
      </c>
      <c r="N28" s="96">
        <f>-SUMIF(dec!$C$5:$C$14,"&gt;8029",dec!$H$5:$H$14)+SUMIF(dec!$C$5:$C$14,8050,dec!$H$5:$H$14)</f>
        <v>0</v>
      </c>
      <c r="O28" s="97">
        <f t="shared" si="0"/>
        <v>0</v>
      </c>
      <c r="R28" s="32"/>
      <c r="S28" s="32"/>
      <c r="T28" s="32"/>
    </row>
    <row r="29" spans="1:20" x14ac:dyDescent="0.2">
      <c r="A29" s="100">
        <v>1552</v>
      </c>
      <c r="B29" s="153" t="s">
        <v>179</v>
      </c>
      <c r="C29" s="96">
        <f t="shared" ref="C29:N29" si="5">-C73-C83+C114</f>
        <v>19</v>
      </c>
      <c r="D29" s="96">
        <f t="shared" si="5"/>
        <v>0</v>
      </c>
      <c r="E29" s="96">
        <f t="shared" si="5"/>
        <v>0</v>
      </c>
      <c r="F29" s="96">
        <f t="shared" si="5"/>
        <v>0</v>
      </c>
      <c r="G29" s="96">
        <f t="shared" si="5"/>
        <v>0</v>
      </c>
      <c r="H29" s="96">
        <f t="shared" si="5"/>
        <v>0</v>
      </c>
      <c r="I29" s="96">
        <f t="shared" si="5"/>
        <v>0</v>
      </c>
      <c r="J29" s="96">
        <f t="shared" si="5"/>
        <v>0</v>
      </c>
      <c r="K29" s="96">
        <f t="shared" si="5"/>
        <v>0</v>
      </c>
      <c r="L29" s="96">
        <f t="shared" si="5"/>
        <v>0</v>
      </c>
      <c r="M29" s="96">
        <f t="shared" si="5"/>
        <v>0</v>
      </c>
      <c r="N29" s="96">
        <f t="shared" si="5"/>
        <v>0</v>
      </c>
      <c r="O29" s="97">
        <f t="shared" si="0"/>
        <v>19</v>
      </c>
      <c r="R29" s="32"/>
      <c r="S29" s="32"/>
      <c r="T29" s="32"/>
    </row>
    <row r="30" spans="1:20" x14ac:dyDescent="0.2">
      <c r="A30" s="100">
        <v>1553</v>
      </c>
      <c r="B30" s="153" t="s">
        <v>180</v>
      </c>
      <c r="C30" s="96">
        <f t="shared" ref="C30:K30" si="6">-C74-C84+C122</f>
        <v>-210</v>
      </c>
      <c r="D30" s="96">
        <f t="shared" si="6"/>
        <v>0</v>
      </c>
      <c r="E30" s="96">
        <f t="shared" si="6"/>
        <v>0</v>
      </c>
      <c r="F30" s="96">
        <f t="shared" si="6"/>
        <v>0</v>
      </c>
      <c r="G30" s="96">
        <f t="shared" si="6"/>
        <v>0</v>
      </c>
      <c r="H30" s="96">
        <f t="shared" si="6"/>
        <v>0</v>
      </c>
      <c r="I30" s="96">
        <f t="shared" si="6"/>
        <v>0</v>
      </c>
      <c r="J30" s="96">
        <f t="shared" si="6"/>
        <v>0</v>
      </c>
      <c r="K30" s="96">
        <f t="shared" si="6"/>
        <v>0</v>
      </c>
      <c r="L30" s="96">
        <f>-L74-L84+L122</f>
        <v>0</v>
      </c>
      <c r="M30" s="96">
        <f>-M74-M84+M122</f>
        <v>0</v>
      </c>
      <c r="N30" s="96">
        <f>-N74-N84+N122</f>
        <v>0</v>
      </c>
      <c r="O30" s="97">
        <f t="shared" ref="O30" si="7">SUM(C30:N30)</f>
        <v>-210</v>
      </c>
      <c r="R30" s="32"/>
      <c r="S30" s="32"/>
      <c r="T30" s="32"/>
    </row>
    <row r="31" spans="1:20" x14ac:dyDescent="0.2">
      <c r="A31" s="100">
        <v>1555</v>
      </c>
      <c r="B31" s="101" t="s">
        <v>35</v>
      </c>
      <c r="C31" s="96">
        <f>-SUMIF(jan!$C$5:$C$14,8050,jan!$H$5:$H$14)</f>
        <v>0</v>
      </c>
      <c r="D31" s="96">
        <f>-SUMIF(febr!$C$5:$C$14,8050,febr!$H$5:$H$14)</f>
        <v>0</v>
      </c>
      <c r="E31" s="96">
        <f>-SUMIF(mrt!$C$5:$C$14,8050,mrt!$H$5:$H$14)</f>
        <v>0</v>
      </c>
      <c r="F31" s="96">
        <f>-SUMIF(apr!$C$5:$C$14,8050,apr!$H$5:$H$14)</f>
        <v>0</v>
      </c>
      <c r="G31" s="96">
        <f>-SUMIF(mei!$C$5:$C$14,8050,mei!$H$5:$H$14)</f>
        <v>0</v>
      </c>
      <c r="H31" s="96">
        <f>-SUMIF(juni!$C$5:$C$14,8050,juni!$H$5:$H$14)</f>
        <v>0</v>
      </c>
      <c r="I31" s="96">
        <f>-SUMIF(juli!$C$5:$C$14,8050,juli!$H$5:$H$14)</f>
        <v>0</v>
      </c>
      <c r="J31" s="96">
        <f>-SUMIF(aug!$C$5:$C$14,8050,aug!$H$5:$H$14)</f>
        <v>0</v>
      </c>
      <c r="K31" s="96">
        <f>-SUMIF(sept!$C$5:$C$14,8050,sept!$H$5:$H$14)</f>
        <v>0</v>
      </c>
      <c r="L31" s="96">
        <f>-SUMIF(okt!$C$5:$C$14,8050,okt!$H$5:$H$14)</f>
        <v>0</v>
      </c>
      <c r="M31" s="96">
        <f>-SUMIF(nov!$C$5:$C$14,8050,nov!$H$5:$H$14)</f>
        <v>0</v>
      </c>
      <c r="N31" s="96">
        <f>-SUMIF(dec!$C$5:$C$14,8050,dec!$H$5:$H$14)</f>
        <v>0</v>
      </c>
      <c r="O31" s="97">
        <f t="shared" si="0"/>
        <v>0</v>
      </c>
      <c r="R31" s="32"/>
      <c r="S31" s="32"/>
      <c r="T31" s="32"/>
    </row>
    <row r="32" spans="1:20" x14ac:dyDescent="0.2">
      <c r="A32" s="102">
        <v>1562</v>
      </c>
      <c r="B32" s="101" t="s">
        <v>36</v>
      </c>
      <c r="C32" s="96">
        <f>-SUMIF(jan!$C$5:$C$14,$A32,jan!$J$5:$J$14)</f>
        <v>0</v>
      </c>
      <c r="D32" s="96">
        <f>-SUMIF(febr!$C$5:$C$14,$A32,febr!$J$5:$J$14)</f>
        <v>0</v>
      </c>
      <c r="E32" s="96">
        <f>-SUMIF(mrt!$C$5:$C$14,$A32,mrt!$J$5:$J$14)</f>
        <v>0</v>
      </c>
      <c r="F32" s="96">
        <f>-SUMIF(apr!$C$5:$C$14,$A32,apr!$J$5:$J$14)</f>
        <v>0</v>
      </c>
      <c r="G32" s="96">
        <f>-SUMIF(mei!$C$5:$C$14,$A32,mei!$J$5:$J$14)</f>
        <v>0</v>
      </c>
      <c r="H32" s="96">
        <f>-SUMIF(juni!$C$5:$C$14,$A32,juni!$J$5:$J$14)</f>
        <v>0</v>
      </c>
      <c r="I32" s="96">
        <f>-SUMIF(juli!$C$5:$C$14,$A32,juli!$J$5:$J$14)</f>
        <v>0</v>
      </c>
      <c r="J32" s="96">
        <f>-SUMIF(aug!$C$5:$C$14,$A32,aug!$J$5:$J$14)</f>
        <v>0</v>
      </c>
      <c r="K32" s="96">
        <f>-SUMIF(sept!$C$5:$C$14,$A32,sept!$J$5:$J$14)</f>
        <v>0</v>
      </c>
      <c r="L32" s="96">
        <f>-SUMIF(okt!$C$5:$C$14,$A32,okt!$J$5:$J$14)</f>
        <v>0</v>
      </c>
      <c r="M32" s="96">
        <f>-SUMIF(nov!$C$5:$C$14,$A32,nov!$J$5:$J$14)</f>
        <v>0</v>
      </c>
      <c r="N32" s="96">
        <f>-SUMIF(dec!$C$5:$C$14,$A32,dec!$J$5:$J$14)</f>
        <v>0</v>
      </c>
      <c r="O32" s="97">
        <f t="shared" si="0"/>
        <v>0</v>
      </c>
      <c r="R32" s="32"/>
      <c r="S32" s="32"/>
      <c r="T32" s="32"/>
    </row>
    <row r="33" spans="1:20" x14ac:dyDescent="0.2">
      <c r="A33" s="102">
        <v>1675</v>
      </c>
      <c r="B33" s="95" t="s">
        <v>37</v>
      </c>
      <c r="C33" s="96">
        <f>-SUMIF(jan!$C$5:$C$14,$A33,jan!$J$5:$J$14)</f>
        <v>0</v>
      </c>
      <c r="D33" s="96">
        <f>-SUMIF(febr!$C$5:$C$14,$A33,febr!$J$5:$J$14)</f>
        <v>0</v>
      </c>
      <c r="E33" s="96">
        <f>-SUMIF(mrt!$C$5:$C$14,$A33,mrt!$J$5:$J$14)</f>
        <v>0</v>
      </c>
      <c r="F33" s="96">
        <f>-SUMIF(apr!$C$5:$C$14,$A33,apr!$J$5:$J$14)</f>
        <v>0</v>
      </c>
      <c r="G33" s="96">
        <f>-SUMIF(mei!$C$5:$C$14,$A33,mei!$J$5:$J$14)</f>
        <v>0</v>
      </c>
      <c r="H33" s="96">
        <f>-SUMIF(juni!$C$5:$C$14,$A33,juni!$J$5:$J$14)</f>
        <v>0</v>
      </c>
      <c r="I33" s="96">
        <f>-SUMIF(juli!$C$5:$C$14,$A33,juli!$J$5:$J$14)</f>
        <v>0</v>
      </c>
      <c r="J33" s="96">
        <f>-SUMIF(aug!$C$5:$C$14,$A33,aug!$J$5:$J$14)</f>
        <v>0</v>
      </c>
      <c r="K33" s="96">
        <f>-SUMIF(sept!$C$5:$C$14,$A33,sept!$J$5:$J$14)</f>
        <v>0</v>
      </c>
      <c r="L33" s="96">
        <f>-SUMIF(okt!$C$5:$C$14,$A33,okt!$J$5:$J$14)</f>
        <v>0</v>
      </c>
      <c r="M33" s="96">
        <f>-SUMIF(nov!$C$5:$C$14,$A33,nov!$J$5:$J$14)</f>
        <v>0</v>
      </c>
      <c r="N33" s="96">
        <f>-SUMIF(dec!$C$5:$C$14,$A33,dec!$J$5:$J$14)</f>
        <v>0</v>
      </c>
      <c r="O33" s="97">
        <f t="shared" si="0"/>
        <v>0</v>
      </c>
      <c r="R33" s="32"/>
      <c r="S33" s="32"/>
      <c r="T33" s="32"/>
    </row>
    <row r="34" spans="1:20" x14ac:dyDescent="0.2">
      <c r="A34" s="106">
        <v>1680</v>
      </c>
      <c r="B34" s="103" t="s">
        <v>89</v>
      </c>
      <c r="C34" s="96">
        <f>-SUMIF(jan!$C$5:$C$14,$A34,jan!$J$5:$J$14)</f>
        <v>0</v>
      </c>
      <c r="D34" s="96">
        <f>-SUMIF(febr!$C$5:$C$14,$A34,febr!$J$5:$J$14)</f>
        <v>0</v>
      </c>
      <c r="E34" s="96">
        <f>-SUMIF(mrt!$C$5:$C$14,$A34,mrt!$J$5:$J$14)</f>
        <v>0</v>
      </c>
      <c r="F34" s="96">
        <f>-SUMIF(apr!$C$5:$C$14,$A34,apr!$J$5:$J$14)</f>
        <v>0</v>
      </c>
      <c r="G34" s="96">
        <f>-SUMIF(mei!$C$5:$C$14,$A34,mei!$J$5:$J$14)</f>
        <v>0</v>
      </c>
      <c r="H34" s="96">
        <f>-SUMIF(juni!$C$5:$C$14,$A34,juni!$J$5:$J$14)</f>
        <v>0</v>
      </c>
      <c r="I34" s="96">
        <f>-SUMIF(juli!$C$5:$C$14,$A34,juli!$J$5:$J$14)</f>
        <v>0</v>
      </c>
      <c r="J34" s="96">
        <f>-SUMIF(aug!$C$5:$C$14,$A34,aug!$J$5:$J$14)</f>
        <v>0</v>
      </c>
      <c r="K34" s="96">
        <f>-SUMIF(sept!$C$5:$C$14,$A34,sept!$J$5:$J$14)</f>
        <v>0</v>
      </c>
      <c r="L34" s="96">
        <f>-SUMIF(okt!$C$5:$C$14,$A34,okt!$J$5:$J$14)</f>
        <v>0</v>
      </c>
      <c r="M34" s="96">
        <f>-SUMIF(nov!$C$5:$C$14,$A34,nov!$J$5:$J$14)</f>
        <v>0</v>
      </c>
      <c r="N34" s="96">
        <f>-SUMIF(dec!$C$5:$C$14,$A34,dec!$J$5:$J$14)</f>
        <v>0</v>
      </c>
      <c r="O34" s="97">
        <f t="shared" si="0"/>
        <v>0</v>
      </c>
      <c r="R34" s="32"/>
      <c r="S34" s="32"/>
      <c r="T34" s="32"/>
    </row>
    <row r="35" spans="1:20" x14ac:dyDescent="0.2">
      <c r="A35" s="106">
        <v>1685</v>
      </c>
      <c r="B35" s="103" t="s">
        <v>121</v>
      </c>
      <c r="C35" s="96">
        <f>-SUMIF(jan!$C$5:$C$14,$A35,jan!$J$5:$J$14)</f>
        <v>0</v>
      </c>
      <c r="D35" s="96">
        <f>-SUMIF(febr!$C$5:$C$14,$A35,febr!$J$5:$J$14)</f>
        <v>0</v>
      </c>
      <c r="E35" s="96">
        <f>-SUMIF(mrt!$C$5:$C$14,$A35,mrt!$J$5:$J$14)</f>
        <v>0</v>
      </c>
      <c r="F35" s="96">
        <f>-SUMIF(apr!$C$5:$C$14,$A35,apr!$J$5:$J$14)</f>
        <v>0</v>
      </c>
      <c r="G35" s="96">
        <f>-SUMIF(mei!$C$5:$C$14,$A35,mei!$J$5:$J$14)</f>
        <v>0</v>
      </c>
      <c r="H35" s="96">
        <f>-SUMIF(juni!$C$5:$C$14,$A35,juni!$J$5:$J$14)</f>
        <v>0</v>
      </c>
      <c r="I35" s="96">
        <f>-SUMIF(juli!$C$5:$C$14,$A35,juli!$J$5:$J$14)</f>
        <v>0</v>
      </c>
      <c r="J35" s="96">
        <f>-SUMIF(aug!$C$5:$C$14,$A35,aug!$J$5:$J$14)</f>
        <v>0</v>
      </c>
      <c r="K35" s="96">
        <f>-SUMIF(sept!$C$5:$C$14,$A35,sept!$J$5:$J$14)</f>
        <v>0</v>
      </c>
      <c r="L35" s="96">
        <f>-SUMIF(okt!$C$5:$C$14,$A35,okt!$J$5:$J$14)</f>
        <v>0</v>
      </c>
      <c r="M35" s="96">
        <f>-SUMIF(nov!$C$5:$C$14,$A35,nov!$J$5:$J$14)</f>
        <v>0</v>
      </c>
      <c r="N35" s="96">
        <f>-SUMIF(dec!$C$5:$C$14,$A35,dec!$J$5:$J$14)</f>
        <v>0</v>
      </c>
      <c r="O35" s="97">
        <f t="shared" si="0"/>
        <v>0</v>
      </c>
      <c r="R35" s="32"/>
      <c r="S35" s="32"/>
      <c r="T35" s="32"/>
    </row>
    <row r="36" spans="1:20" x14ac:dyDescent="0.2">
      <c r="A36" s="106">
        <v>1690</v>
      </c>
      <c r="B36" s="103" t="s">
        <v>120</v>
      </c>
      <c r="C36" s="96">
        <f>-SUMIF(jan!$C$5:$C$14,$A36,jan!$J$5:$J$14)</f>
        <v>0</v>
      </c>
      <c r="D36" s="96">
        <f>-SUMIF(febr!$C$5:$C$14,$A36,febr!$J$5:$J$14)</f>
        <v>0</v>
      </c>
      <c r="E36" s="96">
        <f>-SUMIF(mrt!$C$5:$C$14,$A36,mrt!$J$5:$J$14)</f>
        <v>0</v>
      </c>
      <c r="F36" s="96">
        <f>-SUMIF(apr!$C$5:$C$14,$A36,apr!$J$5:$J$14)</f>
        <v>0</v>
      </c>
      <c r="G36" s="96">
        <f>-SUMIF(mei!$C$5:$C$14,$A36,mei!$J$5:$J$14)</f>
        <v>0</v>
      </c>
      <c r="H36" s="96">
        <f>-SUMIF(juni!$C$5:$C$14,$A36,juni!$J$5:$J$14)</f>
        <v>0</v>
      </c>
      <c r="I36" s="96">
        <f>-SUMIF(juli!$C$5:$C$14,$A36,juli!$J$5:$J$14)</f>
        <v>0</v>
      </c>
      <c r="J36" s="96">
        <f>-SUMIF(aug!$C$5:$C$14,$A36,aug!$J$5:$J$14)</f>
        <v>0</v>
      </c>
      <c r="K36" s="96">
        <f>-SUMIF(sept!$C$5:$C$14,$A36,sept!$J$5:$J$14)</f>
        <v>0</v>
      </c>
      <c r="L36" s="96">
        <f>-SUMIF(okt!$C$5:$C$14,$A36,okt!$J$5:$J$14)</f>
        <v>0</v>
      </c>
      <c r="M36" s="96">
        <f>-SUMIF(nov!$C$5:$C$14,$A36,nov!$J$5:$J$14)</f>
        <v>0</v>
      </c>
      <c r="N36" s="96">
        <f>-SUMIF(dec!$C$5:$C$14,$A36,dec!$J$5:$J$14)</f>
        <v>0</v>
      </c>
      <c r="O36" s="97">
        <f t="shared" ref="O36:O76" si="8">SUM(C36:N36)</f>
        <v>0</v>
      </c>
      <c r="R36" s="32"/>
      <c r="S36" s="32"/>
      <c r="T36" s="32"/>
    </row>
    <row r="37" spans="1:20" x14ac:dyDescent="0.2">
      <c r="A37" s="102">
        <v>2000</v>
      </c>
      <c r="B37" s="95" t="s">
        <v>38</v>
      </c>
      <c r="C37" s="96">
        <f>-SUMIF(jan!$C$5:$C$14,$A37,jan!$J$5:$J$14)</f>
        <v>0</v>
      </c>
      <c r="D37" s="96">
        <f>-SUMIF(febr!$C$5:$C$14,$A37,febr!$J$5:$J$14)</f>
        <v>0</v>
      </c>
      <c r="E37" s="96">
        <f>-SUMIF(mrt!$C$5:$C$14,$A37,mrt!$J$5:$J$14)</f>
        <v>0</v>
      </c>
      <c r="F37" s="96">
        <f>-SUMIF(apr!$C$5:$C$14,$A37,apr!$J$5:$J$14)</f>
        <v>0</v>
      </c>
      <c r="G37" s="96">
        <f>-SUMIF(mei!$C$5:$C$14,$A37,mei!$J$5:$J$14)</f>
        <v>0</v>
      </c>
      <c r="H37" s="96">
        <f>-SUMIF(juni!$C$5:$C$14,$A37,juni!$J$5:$J$14)</f>
        <v>0</v>
      </c>
      <c r="I37" s="96">
        <f>-SUMIF(juli!$C$5:$C$14,$A37,juli!$J$5:$J$14)</f>
        <v>0</v>
      </c>
      <c r="J37" s="96">
        <f>-SUMIF(aug!$C$5:$C$14,$A37,aug!$J$5:$J$14)</f>
        <v>0</v>
      </c>
      <c r="K37" s="96">
        <f>-SUMIF(sept!$C$5:$C$14,$A37,sept!$J$5:$J$14)</f>
        <v>0</v>
      </c>
      <c r="L37" s="96">
        <f>-SUMIF(okt!$C$5:$C$14,$A37,okt!$J$5:$J$14)</f>
        <v>0</v>
      </c>
      <c r="M37" s="96">
        <f>-SUMIF(nov!$C$5:$C$14,$A37,nov!$J$5:$J$14)</f>
        <v>0</v>
      </c>
      <c r="N37" s="96">
        <f>-SUMIF(dec!$C$5:$C$14,$A37,dec!$J$5:$J$14)</f>
        <v>0</v>
      </c>
      <c r="O37" s="97">
        <f t="shared" si="8"/>
        <v>0</v>
      </c>
      <c r="R37" s="32"/>
      <c r="S37" s="32"/>
      <c r="T37" s="32"/>
    </row>
    <row r="38" spans="1:20" x14ac:dyDescent="0.2">
      <c r="A38" s="102">
        <v>2100</v>
      </c>
      <c r="B38" s="95" t="s">
        <v>39</v>
      </c>
      <c r="C38" s="96">
        <f>-SUMIF(jan!$C$5:$C$14,$A38,jan!$J$5:$J$14)</f>
        <v>0</v>
      </c>
      <c r="D38" s="96">
        <f>-SUMIF(febr!$C$5:$C$14,$A38,febr!$J$5:$J$14)</f>
        <v>0</v>
      </c>
      <c r="E38" s="96">
        <f>-SUMIF(mrt!$C$5:$C$14,$A38,mrt!$J$5:$J$14)</f>
        <v>0</v>
      </c>
      <c r="F38" s="96">
        <f>-SUMIF(apr!$C$5:$C$14,$A38,apr!$J$5:$J$14)</f>
        <v>0</v>
      </c>
      <c r="G38" s="96">
        <f>-SUMIF(mei!$C$5:$C$14,$A38,mei!$J$5:$J$14)</f>
        <v>0</v>
      </c>
      <c r="H38" s="96">
        <f>-SUMIF(juni!$C$5:$C$14,$A38,juni!$J$5:$J$14)</f>
        <v>0</v>
      </c>
      <c r="I38" s="96">
        <f>-SUMIF(juli!$C$5:$C$14,$A38,juli!$J$5:$J$14)</f>
        <v>0</v>
      </c>
      <c r="J38" s="96">
        <f>-SUMIF(aug!$C$5:$C$14,$A38,aug!$J$5:$J$14)</f>
        <v>0</v>
      </c>
      <c r="K38" s="96">
        <f>-SUMIF(sept!$C$5:$C$14,$A38,sept!$J$5:$J$14)</f>
        <v>0</v>
      </c>
      <c r="L38" s="96">
        <f>-SUMIF(okt!$C$5:$C$14,$A38,okt!$J$5:$J$14)</f>
        <v>0</v>
      </c>
      <c r="M38" s="96">
        <f>-SUMIF(nov!$C$5:$C$14,$A38,nov!$J$5:$J$14)</f>
        <v>0</v>
      </c>
      <c r="N38" s="96">
        <f>-SUMIF(dec!$C$5:$C$14,$A38,dec!$J$5:$J$14)</f>
        <v>0</v>
      </c>
      <c r="O38" s="97">
        <f t="shared" si="8"/>
        <v>0</v>
      </c>
      <c r="R38" s="32"/>
      <c r="S38" s="32"/>
      <c r="T38" s="32"/>
    </row>
    <row r="39" spans="1:20" x14ac:dyDescent="0.2">
      <c r="A39" s="102">
        <v>3000</v>
      </c>
      <c r="B39" s="95" t="s">
        <v>40</v>
      </c>
      <c r="C39" s="96">
        <f>-SUMIF(jan!$C$5:$C$14,$A39,jan!$J$5:$J$14)</f>
        <v>0</v>
      </c>
      <c r="D39" s="96">
        <f>-SUMIF(febr!$C$5:$C$14,$A39,febr!$J$5:$J$14)</f>
        <v>0</v>
      </c>
      <c r="E39" s="96">
        <f>-SUMIF(mrt!$C$5:$C$14,$A39,mrt!$J$5:$J$14)</f>
        <v>0</v>
      </c>
      <c r="F39" s="96">
        <f>-SUMIF(apr!$C$5:$C$14,$A39,apr!$J$5:$J$14)</f>
        <v>0</v>
      </c>
      <c r="G39" s="96">
        <f>-SUMIF(mei!$C$5:$C$14,$A39,mei!$J$5:$J$14)</f>
        <v>0</v>
      </c>
      <c r="H39" s="96">
        <f>-SUMIF(juni!$C$5:$C$14,$A39,juni!$J$5:$J$14)</f>
        <v>0</v>
      </c>
      <c r="I39" s="96">
        <f>-SUMIF(juli!$C$5:$C$14,$A39,juli!$J$5:$J$14)</f>
        <v>0</v>
      </c>
      <c r="J39" s="96">
        <f>-SUMIF(aug!$C$5:$C$14,$A39,aug!$J$5:$J$14)</f>
        <v>0</v>
      </c>
      <c r="K39" s="96">
        <f>-SUMIF(sept!$C$5:$C$14,$A39,sept!$J$5:$J$14)</f>
        <v>0</v>
      </c>
      <c r="L39" s="96">
        <f>-SUMIF(okt!$C$5:$C$14,$A39,okt!$J$5:$J$14)</f>
        <v>0</v>
      </c>
      <c r="M39" s="96">
        <f>-SUMIF(nov!$C$5:$C$14,$A39,nov!$J$5:$J$14)</f>
        <v>0</v>
      </c>
      <c r="N39" s="96">
        <f>-SUMIF(dec!$C$5:$C$14,$A39,dec!$J$5:$J$14)</f>
        <v>0</v>
      </c>
      <c r="O39" s="97">
        <f t="shared" si="8"/>
        <v>0</v>
      </c>
      <c r="R39" s="32"/>
      <c r="S39" s="32"/>
      <c r="T39" s="32"/>
    </row>
    <row r="40" spans="1:20" x14ac:dyDescent="0.2">
      <c r="A40" s="102">
        <v>4023</v>
      </c>
      <c r="B40" s="95" t="s">
        <v>137</v>
      </c>
      <c r="C40" s="96">
        <f>-SUMIF(jan!$C$5:$C$14,$A40,jan!$J$5:$J$14)</f>
        <v>0</v>
      </c>
      <c r="D40" s="96">
        <f>-SUMIF(febr!$C$5:$C$14,$A40,febr!$J$5:$J$14)</f>
        <v>0</v>
      </c>
      <c r="E40" s="96">
        <f>-SUMIF(mrt!$C$5:$C$14,$A40,mrt!$J$5:$J$14)</f>
        <v>0</v>
      </c>
      <c r="F40" s="96">
        <f>-SUMIF(apr!$C$5:$C$14,$A40,apr!$J$5:$J$14)</f>
        <v>0</v>
      </c>
      <c r="G40" s="96">
        <f>-SUMIF(mei!$C$5:$C$14,$A40,mei!$J$5:$J$14)</f>
        <v>0</v>
      </c>
      <c r="H40" s="96">
        <f>-SUMIF(juni!$C$5:$C$14,$A40,juni!$J$5:$J$14)</f>
        <v>0</v>
      </c>
      <c r="I40" s="96">
        <f>-SUMIF(juli!$C$5:$C$14,$A40,juli!$J$5:$J$14)</f>
        <v>0</v>
      </c>
      <c r="J40" s="96">
        <f>-SUMIF(aug!$C$5:$C$14,$A40,aug!$J$5:$J$14)</f>
        <v>0</v>
      </c>
      <c r="K40" s="96">
        <f>-SUMIF(sept!$C$5:$C$14,$A40,sept!$J$5:$J$14)</f>
        <v>0</v>
      </c>
      <c r="L40" s="96">
        <f>-SUMIF(okt!$C$5:$C$14,$A40,okt!$J$5:$J$14)</f>
        <v>0</v>
      </c>
      <c r="M40" s="96">
        <f>-SUMIF(nov!$C$5:$C$14,$A40,nov!$J$5:$J$14)</f>
        <v>0</v>
      </c>
      <c r="N40" s="96">
        <f>-SUMIF(dec!$C$5:$C$14,$A40,dec!$J$5:$J$14)</f>
        <v>0</v>
      </c>
      <c r="O40" s="97">
        <f t="shared" si="8"/>
        <v>0</v>
      </c>
      <c r="R40" s="32"/>
      <c r="S40" s="32"/>
      <c r="T40" s="32"/>
    </row>
    <row r="41" spans="1:20" x14ac:dyDescent="0.2">
      <c r="A41" s="102">
        <v>4045</v>
      </c>
      <c r="B41" s="95" t="s">
        <v>41</v>
      </c>
      <c r="C41" s="96">
        <f>-SUMIF(jan!$C$5:$C$14,$A41,jan!$J$5:$J$14)</f>
        <v>0</v>
      </c>
      <c r="D41" s="96">
        <f>-SUMIF(febr!$C$5:$C$14,$A41,febr!$J$5:$J$14)</f>
        <v>0</v>
      </c>
      <c r="E41" s="96">
        <f>-SUMIF(mrt!$C$5:$C$14,$A41,mrt!$J$5:$J$14)</f>
        <v>0</v>
      </c>
      <c r="F41" s="96">
        <f>-SUMIF(apr!$C$5:$C$14,$A41,apr!$J$5:$J$14)</f>
        <v>0</v>
      </c>
      <c r="G41" s="96">
        <f>-SUMIF(mei!$C$5:$C$14,$A41,mei!$J$5:$J$14)</f>
        <v>0</v>
      </c>
      <c r="H41" s="96">
        <f>-SUMIF(juni!$C$5:$C$14,$A41,juni!$J$5:$J$14)</f>
        <v>0</v>
      </c>
      <c r="I41" s="96">
        <f>-SUMIF(juli!$C$5:$C$14,$A41,juli!$J$5:$J$14)</f>
        <v>0</v>
      </c>
      <c r="J41" s="96">
        <f>-SUMIF(aug!$C$5:$C$14,$A41,aug!$J$5:$J$14)</f>
        <v>0</v>
      </c>
      <c r="K41" s="96">
        <f>-SUMIF(sept!$C$5:$C$14,$A41,sept!$J$5:$J$14)</f>
        <v>0</v>
      </c>
      <c r="L41" s="96">
        <f>-SUMIF(okt!$C$5:$C$14,$A41,okt!$J$5:$J$14)</f>
        <v>0</v>
      </c>
      <c r="M41" s="96">
        <f>-SUMIF(nov!$C$5:$C$14,$A41,nov!$J$5:$J$14)</f>
        <v>0</v>
      </c>
      <c r="N41" s="96">
        <f>-SUMIF(dec!$C$5:$C$14,$A41,dec!$J$5:$J$14)</f>
        <v>0</v>
      </c>
      <c r="O41" s="97">
        <f t="shared" si="8"/>
        <v>0</v>
      </c>
      <c r="R41" s="32"/>
      <c r="S41" s="32"/>
      <c r="T41" s="32"/>
    </row>
    <row r="42" spans="1:20" x14ac:dyDescent="0.2">
      <c r="A42" s="102">
        <v>4050</v>
      </c>
      <c r="B42" s="95" t="s">
        <v>42</v>
      </c>
      <c r="C42" s="96">
        <f>-SUMIF(jan!$C$5:$C$14,$A42,jan!$J$5:$J$14)</f>
        <v>0</v>
      </c>
      <c r="D42" s="96">
        <f>-SUMIF(febr!$C$5:$C$14,$A42,febr!$J$5:$J$14)</f>
        <v>0</v>
      </c>
      <c r="E42" s="96">
        <f>-SUMIF(mrt!$C$5:$C$14,$A42,mrt!$J$5:$J$14)</f>
        <v>0</v>
      </c>
      <c r="F42" s="96">
        <f>-SUMIF(apr!$C$5:$C$14,$A42,apr!$J$5:$J$14)</f>
        <v>0</v>
      </c>
      <c r="G42" s="96">
        <f>-SUMIF(mei!$C$5:$C$14,$A42,mei!$J$5:$J$14)</f>
        <v>0</v>
      </c>
      <c r="H42" s="96">
        <f>-SUMIF(juni!$C$5:$C$14,$A42,juni!$J$5:$J$14)</f>
        <v>0</v>
      </c>
      <c r="I42" s="96">
        <f>-SUMIF(juli!$C$5:$C$14,$A42,juli!$J$5:$J$14)</f>
        <v>0</v>
      </c>
      <c r="J42" s="96">
        <f>-SUMIF(aug!$C$5:$C$14,$A42,aug!$J$5:$J$14)</f>
        <v>0</v>
      </c>
      <c r="K42" s="96">
        <f>-SUMIF(sept!$C$5:$C$14,$A42,sept!$J$5:$J$14)</f>
        <v>0</v>
      </c>
      <c r="L42" s="96">
        <f>-SUMIF(okt!$C$5:$C$14,$A42,okt!$J$5:$J$14)</f>
        <v>0</v>
      </c>
      <c r="M42" s="96">
        <f>-SUMIF(nov!$C$5:$C$14,$A42,nov!$J$5:$J$14)</f>
        <v>0</v>
      </c>
      <c r="N42" s="96">
        <f>-SUMIF(dec!$C$5:$C$14,$A42,dec!$J$5:$J$14)</f>
        <v>0</v>
      </c>
      <c r="O42" s="97">
        <f t="shared" si="8"/>
        <v>0</v>
      </c>
      <c r="R42" s="32"/>
      <c r="S42" s="32"/>
      <c r="T42" s="32"/>
    </row>
    <row r="43" spans="1:20" x14ac:dyDescent="0.2">
      <c r="A43" s="102">
        <v>4058</v>
      </c>
      <c r="B43" s="95" t="s">
        <v>43</v>
      </c>
      <c r="C43" s="96">
        <f>-SUMIF(jan!$C$5:$C$14,$A43,jan!$J$5:$J$14)</f>
        <v>0</v>
      </c>
      <c r="D43" s="96">
        <f>-SUMIF(febr!$C$5:$C$14,$A43,febr!$J$5:$J$14)</f>
        <v>0</v>
      </c>
      <c r="E43" s="96">
        <f>-SUMIF(mrt!$C$5:$C$14,$A43,mrt!$J$5:$J$14)</f>
        <v>0</v>
      </c>
      <c r="F43" s="96">
        <f>-SUMIF(apr!$C$5:$C$14,$A43,apr!$J$5:$J$14)</f>
        <v>0</v>
      </c>
      <c r="G43" s="96">
        <f>-SUMIF(mei!$C$5:$C$14,$A43,mei!$J$5:$J$14)</f>
        <v>0</v>
      </c>
      <c r="H43" s="96">
        <f>-SUMIF(juni!$C$5:$C$14,$A43,juni!$J$5:$J$14)</f>
        <v>0</v>
      </c>
      <c r="I43" s="96">
        <f>-SUMIF(juli!$C$5:$C$14,$A43,juli!$J$5:$J$14)</f>
        <v>0</v>
      </c>
      <c r="J43" s="96">
        <f>-SUMIF(aug!$C$5:$C$14,$A43,aug!$J$5:$J$14)</f>
        <v>0</v>
      </c>
      <c r="K43" s="96">
        <f>-SUMIF(sept!$C$5:$C$14,$A43,sept!$J$5:$J$14)</f>
        <v>0</v>
      </c>
      <c r="L43" s="96">
        <f>-SUMIF(okt!$C$5:$C$14,$A43,okt!$J$5:$J$14)</f>
        <v>0</v>
      </c>
      <c r="M43" s="96">
        <f>-SUMIF(nov!$C$5:$C$14,$A43,nov!$J$5:$J$14)</f>
        <v>0</v>
      </c>
      <c r="N43" s="96">
        <f>-SUMIF(dec!$C$5:$C$14,$A43,dec!$J$5:$J$14)</f>
        <v>0</v>
      </c>
      <c r="O43" s="97">
        <f t="shared" si="8"/>
        <v>0</v>
      </c>
      <c r="R43" s="32"/>
      <c r="S43" s="32"/>
      <c r="T43" s="32"/>
    </row>
    <row r="44" spans="1:20" x14ac:dyDescent="0.2">
      <c r="A44" s="102">
        <v>4060</v>
      </c>
      <c r="B44" s="95" t="s">
        <v>44</v>
      </c>
      <c r="C44" s="96">
        <f>-SUMIF(jan!$C$5:$C$14,$A44,jan!$J$5:$J$14)</f>
        <v>0</v>
      </c>
      <c r="D44" s="96">
        <f>-SUMIF(febr!$C$5:$C$14,$A44,febr!$J$5:$J$14)</f>
        <v>0</v>
      </c>
      <c r="E44" s="96">
        <f>-SUMIF(mrt!$C$5:$C$14,$A44,mrt!$J$5:$J$14)</f>
        <v>0</v>
      </c>
      <c r="F44" s="96">
        <f>-SUMIF(apr!$C$5:$C$14,$A44,apr!$J$5:$J$14)</f>
        <v>0</v>
      </c>
      <c r="G44" s="96">
        <f>-SUMIF(mei!$C$5:$C$14,$A44,mei!$J$5:$J$14)</f>
        <v>0</v>
      </c>
      <c r="H44" s="96">
        <f>-SUMIF(juni!$C$5:$C$14,$A44,juni!$J$5:$J$14)</f>
        <v>0</v>
      </c>
      <c r="I44" s="96">
        <f>-SUMIF(juli!$C$5:$C$14,$A44,juli!$J$5:$J$14)</f>
        <v>0</v>
      </c>
      <c r="J44" s="96">
        <f>-SUMIF(aug!$C$5:$C$14,$A44,aug!$J$5:$J$14)</f>
        <v>0</v>
      </c>
      <c r="K44" s="96">
        <f>-SUMIF(sept!$C$5:$C$14,$A44,sept!$J$5:$J$14)</f>
        <v>0</v>
      </c>
      <c r="L44" s="96">
        <f>-SUMIF(okt!$C$5:$C$14,$A44,okt!$J$5:$J$14)</f>
        <v>0</v>
      </c>
      <c r="M44" s="96">
        <f>-SUMIF(nov!$C$5:$C$14,$A44,nov!$J$5:$J$14)</f>
        <v>0</v>
      </c>
      <c r="N44" s="96">
        <f>-SUMIF(dec!$C$5:$C$14,$A44,dec!$J$5:$J$14)</f>
        <v>0</v>
      </c>
      <c r="O44" s="97">
        <f t="shared" si="8"/>
        <v>0</v>
      </c>
      <c r="R44" s="32"/>
      <c r="S44" s="32"/>
      <c r="T44" s="32"/>
    </row>
    <row r="45" spans="1:20" x14ac:dyDescent="0.2">
      <c r="A45" s="151">
        <v>4090</v>
      </c>
      <c r="B45" s="104" t="s">
        <v>45</v>
      </c>
      <c r="C45" s="96">
        <f>-SUMIF(jan!$C$5:$C$14,$A45,jan!$J$5:$J$14)</f>
        <v>0</v>
      </c>
      <c r="D45" s="96">
        <f>-SUMIF(febr!$C$5:$C$14,$A45,febr!$J$5:$J$14)</f>
        <v>0</v>
      </c>
      <c r="E45" s="96">
        <f>-SUMIF(mrt!$C$5:$C$14,$A45,mrt!$J$5:$J$14)</f>
        <v>0</v>
      </c>
      <c r="F45" s="96">
        <f>-SUMIF(apr!$C$5:$C$14,$A45,apr!$J$5:$J$14)</f>
        <v>0</v>
      </c>
      <c r="G45" s="96">
        <f>-SUMIF(mei!$C$5:$C$14,$A45,mei!$J$5:$J$14)</f>
        <v>0</v>
      </c>
      <c r="H45" s="96">
        <f>-SUMIF(juni!$C$5:$C$14,$A45,juni!$J$5:$J$14)</f>
        <v>0</v>
      </c>
      <c r="I45" s="96">
        <f>-SUMIF(juli!$C$5:$C$14,$A45,juli!$J$5:$J$14)</f>
        <v>0</v>
      </c>
      <c r="J45" s="96">
        <f>-SUMIF(aug!$C$5:$C$14,$A45,aug!$J$5:$J$14)</f>
        <v>0</v>
      </c>
      <c r="K45" s="96">
        <f>-SUMIF(sept!$C$5:$C$14,$A45,sept!$J$5:$J$14)</f>
        <v>0</v>
      </c>
      <c r="L45" s="96">
        <f>-SUMIF(okt!$C$5:$C$14,$A45,okt!$J$5:$J$14)</f>
        <v>0</v>
      </c>
      <c r="M45" s="96">
        <f>-SUMIF(nov!$C$5:$C$14,$A45,nov!$J$5:$J$14)</f>
        <v>0</v>
      </c>
      <c r="N45" s="96">
        <f>-SUMIF(dec!$C$5:$C$14,$A45,dec!$J$5:$J$14)</f>
        <v>0</v>
      </c>
      <c r="O45" s="97">
        <f t="shared" si="8"/>
        <v>0</v>
      </c>
      <c r="R45" s="32"/>
      <c r="S45" s="32"/>
      <c r="T45" s="32"/>
    </row>
    <row r="46" spans="1:20" x14ac:dyDescent="0.2">
      <c r="A46" s="102">
        <v>4100</v>
      </c>
      <c r="B46" s="95" t="s">
        <v>46</v>
      </c>
      <c r="C46" s="96">
        <f>-SUMIF(jan!$C$5:$C$14,$A46,jan!$J$5:$J$14)</f>
        <v>0</v>
      </c>
      <c r="D46" s="96">
        <f>-SUMIF(febr!$C$5:$C$14,$A46,febr!$J$5:$J$14)</f>
        <v>0</v>
      </c>
      <c r="E46" s="96">
        <f>-SUMIF(mrt!$C$5:$C$14,$A46,mrt!$J$5:$J$14)</f>
        <v>0</v>
      </c>
      <c r="F46" s="96">
        <f>-SUMIF(apr!$C$5:$C$14,$A46,apr!$J$5:$J$14)</f>
        <v>0</v>
      </c>
      <c r="G46" s="96">
        <f>-SUMIF(mei!$C$5:$C$14,$A46,mei!$J$5:$J$14)</f>
        <v>0</v>
      </c>
      <c r="H46" s="96">
        <f>-SUMIF(juni!$C$5:$C$14,$A46,juni!$J$5:$J$14)</f>
        <v>0</v>
      </c>
      <c r="I46" s="96">
        <f>-SUMIF(juli!$C$5:$C$14,$A46,juli!$J$5:$J$14)</f>
        <v>0</v>
      </c>
      <c r="J46" s="96">
        <f>-SUMIF(aug!$C$5:$C$14,$A46,aug!$J$5:$J$14)</f>
        <v>0</v>
      </c>
      <c r="K46" s="96">
        <f>-SUMIF(sept!$C$5:$C$14,$A46,sept!$J$5:$J$14)</f>
        <v>0</v>
      </c>
      <c r="L46" s="96">
        <f>-SUMIF(okt!$C$5:$C$14,$A46,okt!$J$5:$J$14)</f>
        <v>0</v>
      </c>
      <c r="M46" s="96">
        <f>-SUMIF(nov!$C$5:$C$14,$A46,nov!$J$5:$J$14)</f>
        <v>0</v>
      </c>
      <c r="N46" s="96">
        <f>-SUMIF(dec!$C$5:$C$14,$A46,dec!$J$5:$J$14)</f>
        <v>0</v>
      </c>
      <c r="O46" s="97">
        <f t="shared" si="8"/>
        <v>0</v>
      </c>
      <c r="R46" s="32"/>
      <c r="S46" s="32"/>
      <c r="T46" s="32"/>
    </row>
    <row r="47" spans="1:20" x14ac:dyDescent="0.2">
      <c r="A47" s="102">
        <v>4120</v>
      </c>
      <c r="B47" s="95" t="s">
        <v>47</v>
      </c>
      <c r="C47" s="96">
        <f>-SUMIF(jan!$C$5:$C$14,$A47,jan!$J$5:$J$14)</f>
        <v>0</v>
      </c>
      <c r="D47" s="96">
        <f>-SUMIF(febr!$C$5:$C$14,$A47,febr!$J$5:$J$14)</f>
        <v>0</v>
      </c>
      <c r="E47" s="96">
        <f>-SUMIF(mrt!$C$5:$C$14,$A47,mrt!$J$5:$J$14)</f>
        <v>0</v>
      </c>
      <c r="F47" s="96">
        <f>-SUMIF(apr!$C$5:$C$14,$A47,apr!$J$5:$J$14)</f>
        <v>0</v>
      </c>
      <c r="G47" s="96">
        <f>-SUMIF(mei!$C$5:$C$14,$A47,mei!$J$5:$J$14)</f>
        <v>0</v>
      </c>
      <c r="H47" s="96">
        <f>-SUMIF(juni!$C$5:$C$14,$A47,juni!$J$5:$J$14)</f>
        <v>0</v>
      </c>
      <c r="I47" s="96">
        <f>-SUMIF(juli!$C$5:$C$14,$A47,juli!$J$5:$J$14)</f>
        <v>0</v>
      </c>
      <c r="J47" s="96">
        <f>-SUMIF(aug!$C$5:$C$14,$A47,aug!$J$5:$J$14)</f>
        <v>0</v>
      </c>
      <c r="K47" s="96">
        <f>-SUMIF(sept!$C$5:$C$14,$A47,sept!$J$5:$J$14)</f>
        <v>0</v>
      </c>
      <c r="L47" s="96">
        <f>-SUMIF(okt!$C$5:$C$14,$A47,okt!$J$5:$J$14)</f>
        <v>0</v>
      </c>
      <c r="M47" s="96">
        <f>-SUMIF(nov!$C$5:$C$14,$A47,nov!$J$5:$J$14)</f>
        <v>0</v>
      </c>
      <c r="N47" s="96">
        <f>-SUMIF(dec!$C$5:$C$14,$A47,dec!$J$5:$J$14)</f>
        <v>0</v>
      </c>
      <c r="O47" s="97">
        <f t="shared" si="8"/>
        <v>0</v>
      </c>
      <c r="R47" s="32"/>
      <c r="S47" s="32"/>
      <c r="T47" s="32"/>
    </row>
    <row r="48" spans="1:20" x14ac:dyDescent="0.2">
      <c r="A48" s="102">
        <v>4150</v>
      </c>
      <c r="B48" s="95" t="s">
        <v>48</v>
      </c>
      <c r="C48" s="96">
        <f>-SUMIF(jan!$C$5:$C$14,$A48,jan!$J$5:$J$14)</f>
        <v>0</v>
      </c>
      <c r="D48" s="96">
        <f>-SUMIF(febr!$C$5:$C$14,$A48,febr!$J$5:$J$14)</f>
        <v>0</v>
      </c>
      <c r="E48" s="96">
        <f>-SUMIF(mrt!$C$5:$C$14,$A48,mrt!$J$5:$J$14)</f>
        <v>0</v>
      </c>
      <c r="F48" s="96">
        <f>-SUMIF(apr!$C$5:$C$14,$A48,apr!$J$5:$J$14)</f>
        <v>0</v>
      </c>
      <c r="G48" s="96">
        <f>-SUMIF(mei!$C$5:$C$14,$A48,mei!$J$5:$J$14)</f>
        <v>0</v>
      </c>
      <c r="H48" s="96">
        <f>-SUMIF(juni!$C$5:$C$14,$A48,juni!$J$5:$J$14)</f>
        <v>0</v>
      </c>
      <c r="I48" s="96">
        <f>-SUMIF(juli!$C$5:$C$14,$A48,juli!$J$5:$J$14)</f>
        <v>0</v>
      </c>
      <c r="J48" s="96">
        <f>-SUMIF(aug!$C$5:$C$14,$A48,aug!$J$5:$J$14)</f>
        <v>0</v>
      </c>
      <c r="K48" s="96">
        <f>-SUMIF(sept!$C$5:$C$14,$A48,sept!$J$5:$J$14)</f>
        <v>0</v>
      </c>
      <c r="L48" s="96">
        <f>-SUMIF(okt!$C$5:$C$14,$A48,okt!$J$5:$J$14)</f>
        <v>0</v>
      </c>
      <c r="M48" s="96">
        <f>-SUMIF(nov!$C$5:$C$14,$A48,nov!$J$5:$J$14)</f>
        <v>0</v>
      </c>
      <c r="N48" s="96">
        <f>-SUMIF(dec!$C$5:$C$14,$A48,dec!$J$5:$J$14)</f>
        <v>0</v>
      </c>
      <c r="O48" s="97">
        <f t="shared" si="8"/>
        <v>0</v>
      </c>
      <c r="R48" s="32"/>
      <c r="S48" s="32"/>
      <c r="T48" s="32"/>
    </row>
    <row r="49" spans="1:20" x14ac:dyDescent="0.2">
      <c r="A49" s="102">
        <v>4160</v>
      </c>
      <c r="B49" s="95" t="s">
        <v>49</v>
      </c>
      <c r="C49" s="96">
        <f>-SUMIF(jan!$C$5:$C$14,$A49,jan!$J$5:$J$14)</f>
        <v>0</v>
      </c>
      <c r="D49" s="96">
        <f>-SUMIF(febr!$C$5:$C$14,$A49,febr!$J$5:$J$14)</f>
        <v>0</v>
      </c>
      <c r="E49" s="96">
        <f>-SUMIF(mrt!$C$5:$C$14,$A49,mrt!$J$5:$J$14)</f>
        <v>0</v>
      </c>
      <c r="F49" s="96">
        <f>-SUMIF(apr!$C$5:$C$14,$A49,apr!$J$5:$J$14)</f>
        <v>0</v>
      </c>
      <c r="G49" s="96">
        <f>-SUMIF(mei!$C$5:$C$14,$A49,mei!$J$5:$J$14)</f>
        <v>0</v>
      </c>
      <c r="H49" s="96">
        <f>-SUMIF(juni!$C$5:$C$14,$A49,juni!$J$5:$J$14)</f>
        <v>0</v>
      </c>
      <c r="I49" s="96">
        <f>-SUMIF(juli!$C$5:$C$14,$A49,juli!$J$5:$J$14)</f>
        <v>0</v>
      </c>
      <c r="J49" s="96">
        <f>-SUMIF(aug!$C$5:$C$14,$A49,aug!$J$5:$J$14)</f>
        <v>0</v>
      </c>
      <c r="K49" s="96">
        <f>-SUMIF(sept!$C$5:$C$14,$A49,sept!$J$5:$J$14)</f>
        <v>0</v>
      </c>
      <c r="L49" s="96">
        <f>-SUMIF(okt!$C$5:$C$14,$A49,okt!$J$5:$J$14)</f>
        <v>0</v>
      </c>
      <c r="M49" s="96">
        <f>-SUMIF(nov!$C$5:$C$14,$A49,nov!$J$5:$J$14)</f>
        <v>0</v>
      </c>
      <c r="N49" s="96">
        <f>-SUMIF(dec!$C$5:$C$14,$A49,dec!$J$5:$J$14)</f>
        <v>0</v>
      </c>
      <c r="O49" s="97">
        <f t="shared" si="8"/>
        <v>0</v>
      </c>
      <c r="R49" s="32"/>
      <c r="S49" s="32"/>
      <c r="T49" s="32"/>
    </row>
    <row r="50" spans="1:20" x14ac:dyDescent="0.2">
      <c r="A50" s="102">
        <v>4212</v>
      </c>
      <c r="B50" s="98" t="s">
        <v>50</v>
      </c>
      <c r="C50" s="96">
        <f>-SUMIF(jan!$C$5:$C$14,$A50,jan!$J$5:$J$14)</f>
        <v>0</v>
      </c>
      <c r="D50" s="96">
        <f>-SUMIF(febr!$C$5:$C$14,$A50,febr!$J$5:$J$14)</f>
        <v>0</v>
      </c>
      <c r="E50" s="96">
        <f>-SUMIF(mrt!$C$5:$C$14,$A50,mrt!$J$5:$J$14)</f>
        <v>0</v>
      </c>
      <c r="F50" s="96">
        <f>-SUMIF(apr!$C$5:$C$14,$A50,apr!$J$5:$J$14)</f>
        <v>0</v>
      </c>
      <c r="G50" s="96">
        <f>-SUMIF(mei!$C$5:$C$14,$A50,mei!$J$5:$J$14)</f>
        <v>0</v>
      </c>
      <c r="H50" s="96">
        <f>-SUMIF(juni!$C$5:$C$14,$A50,juni!$J$5:$J$14)</f>
        <v>0</v>
      </c>
      <c r="I50" s="96">
        <f>-SUMIF(juli!$C$5:$C$14,$A50,juli!$J$5:$J$14)</f>
        <v>0</v>
      </c>
      <c r="J50" s="96">
        <f>-SUMIF(aug!$C$5:$C$14,$A50,aug!$J$5:$J$14)</f>
        <v>0</v>
      </c>
      <c r="K50" s="96">
        <f>-SUMIF(sept!$C$5:$C$14,$A50,sept!$J$5:$J$14)</f>
        <v>0</v>
      </c>
      <c r="L50" s="96">
        <f>-SUMIF(okt!$C$5:$C$14,$A50,okt!$J$5:$J$14)</f>
        <v>0</v>
      </c>
      <c r="M50" s="96">
        <f>-SUMIF(nov!$C$5:$C$14,$A50,nov!$J$5:$J$14)</f>
        <v>0</v>
      </c>
      <c r="N50" s="96">
        <f>-SUMIF(dec!$C$5:$C$14,$A50,dec!$J$5:$J$14)</f>
        <v>0</v>
      </c>
      <c r="O50" s="97">
        <f t="shared" si="8"/>
        <v>0</v>
      </c>
      <c r="R50" s="32"/>
      <c r="S50" s="32"/>
      <c r="T50" s="32"/>
    </row>
    <row r="51" spans="1:20" x14ac:dyDescent="0.2">
      <c r="A51" s="102">
        <v>4230</v>
      </c>
      <c r="B51" s="98" t="s">
        <v>52</v>
      </c>
      <c r="C51" s="96">
        <f>-SUMIF(jan!$C$5:$C$14,$A51,jan!$J$5:$J$14)</f>
        <v>0</v>
      </c>
      <c r="D51" s="96">
        <f>-SUMIF(febr!$C$5:$C$14,$A51,febr!$J$5:$J$14)</f>
        <v>0</v>
      </c>
      <c r="E51" s="96">
        <f>-SUMIF(mrt!$C$5:$C$14,$A51,mrt!$J$5:$J$14)</f>
        <v>0</v>
      </c>
      <c r="F51" s="96">
        <f>-SUMIF(apr!$C$5:$C$14,$A51,apr!$J$5:$J$14)</f>
        <v>0</v>
      </c>
      <c r="G51" s="96">
        <f>-SUMIF(mei!$C$5:$C$14,$A51,mei!$J$5:$J$14)</f>
        <v>0</v>
      </c>
      <c r="H51" s="96">
        <f>-SUMIF(juni!$C$5:$C$14,$A51,juni!$J$5:$J$14)</f>
        <v>0</v>
      </c>
      <c r="I51" s="96">
        <f>-SUMIF(juli!$C$5:$C$14,$A51,juli!$J$5:$J$14)</f>
        <v>0</v>
      </c>
      <c r="J51" s="96">
        <f>-SUMIF(aug!$C$5:$C$14,$A51,aug!$J$5:$J$14)</f>
        <v>0</v>
      </c>
      <c r="K51" s="96">
        <f>-SUMIF(sept!$C$5:$C$14,$A51,sept!$J$5:$J$14)</f>
        <v>0</v>
      </c>
      <c r="L51" s="96">
        <f>-SUMIF(okt!$C$5:$C$14,$A51,okt!$J$5:$J$14)</f>
        <v>0</v>
      </c>
      <c r="M51" s="96">
        <f>-SUMIF(nov!$C$5:$C$14,$A51,nov!$J$5:$J$14)</f>
        <v>0</v>
      </c>
      <c r="N51" s="96">
        <f>-SUMIF(dec!$C$5:$C$14,$A51,dec!$J$5:$J$14)</f>
        <v>0</v>
      </c>
      <c r="O51" s="97">
        <f t="shared" si="8"/>
        <v>0</v>
      </c>
      <c r="R51" s="32"/>
      <c r="S51" s="32"/>
      <c r="T51" s="32"/>
    </row>
    <row r="52" spans="1:20" x14ac:dyDescent="0.2">
      <c r="A52" s="102">
        <v>4250</v>
      </c>
      <c r="B52" s="98" t="s">
        <v>53</v>
      </c>
      <c r="C52" s="96">
        <f>-SUMIF(jan!$C$5:$C$14,$A52,jan!$J$5:$J$14)</f>
        <v>0</v>
      </c>
      <c r="D52" s="96">
        <f>-SUMIF(febr!$C$5:$C$14,$A52,febr!$J$5:$J$14)</f>
        <v>0</v>
      </c>
      <c r="E52" s="96">
        <f>-SUMIF(mrt!$C$5:$C$14,$A52,mrt!$J$5:$J$14)</f>
        <v>0</v>
      </c>
      <c r="F52" s="96">
        <f>-SUMIF(apr!$C$5:$C$14,$A52,apr!$J$5:$J$14)</f>
        <v>0</v>
      </c>
      <c r="G52" s="96">
        <f>-SUMIF(mei!$C$5:$C$14,$A52,mei!$J$5:$J$14)</f>
        <v>0</v>
      </c>
      <c r="H52" s="96">
        <f>-SUMIF(juni!$C$5:$C$14,$A52,juni!$J$5:$J$14)</f>
        <v>0</v>
      </c>
      <c r="I52" s="96">
        <f>-SUMIF(juli!$C$5:$C$14,$A52,juli!$J$5:$J$14)</f>
        <v>0</v>
      </c>
      <c r="J52" s="96">
        <f>-SUMIF(aug!$C$5:$C$14,$A52,aug!$J$5:$J$14)</f>
        <v>0</v>
      </c>
      <c r="K52" s="96">
        <f>-SUMIF(sept!$C$5:$C$14,$A52,sept!$J$5:$J$14)</f>
        <v>0</v>
      </c>
      <c r="L52" s="96">
        <f>-SUMIF(okt!$C$5:$C$14,$A52,okt!$J$5:$J$14)</f>
        <v>0</v>
      </c>
      <c r="M52" s="96">
        <f>-SUMIF(nov!$C$5:$C$14,$A52,nov!$J$5:$J$14)</f>
        <v>0</v>
      </c>
      <c r="N52" s="96">
        <f>-SUMIF(dec!$C$5:$C$14,$A52,dec!$J$5:$J$14)</f>
        <v>0</v>
      </c>
      <c r="O52" s="97">
        <f t="shared" si="8"/>
        <v>0</v>
      </c>
      <c r="R52" s="32"/>
      <c r="S52" s="32"/>
      <c r="T52" s="32"/>
    </row>
    <row r="53" spans="1:20" x14ac:dyDescent="0.2">
      <c r="A53" s="102">
        <v>4309</v>
      </c>
      <c r="B53" s="98" t="s">
        <v>143</v>
      </c>
      <c r="C53" s="96">
        <f>-SUMIF(jan!$C$5:$C$14,$A53,jan!$J$5:$J$14)</f>
        <v>0</v>
      </c>
      <c r="D53" s="96">
        <f>-SUMIF(febr!$C$5:$C$14,$A53,febr!$J$5:$J$14)</f>
        <v>0</v>
      </c>
      <c r="E53" s="96">
        <f>-SUMIF(mrt!$C$5:$C$14,$A53,mrt!$J$5:$J$14)</f>
        <v>0</v>
      </c>
      <c r="F53" s="96">
        <f>-SUMIF(apr!$C$5:$C$14,$A53,apr!$J$5:$J$14)</f>
        <v>0</v>
      </c>
      <c r="G53" s="96">
        <f>-SUMIF(mei!$C$5:$C$14,$A53,mei!$J$5:$J$14)</f>
        <v>0</v>
      </c>
      <c r="H53" s="96">
        <f>-SUMIF(juni!$C$5:$C$14,$A53,juni!$J$5:$J$14)</f>
        <v>0</v>
      </c>
      <c r="I53" s="96">
        <f>-SUMIF(juli!$C$5:$C$14,$A53,juli!$J$5:$J$14)</f>
        <v>0</v>
      </c>
      <c r="J53" s="96">
        <f>-SUMIF(aug!$C$5:$C$14,$A53,aug!$J$5:$J$14)</f>
        <v>0</v>
      </c>
      <c r="K53" s="96">
        <f>-SUMIF(sept!$C$5:$C$14,$A53,sept!$J$5:$J$14)</f>
        <v>0</v>
      </c>
      <c r="L53" s="96">
        <f>-SUMIF(okt!$C$5:$C$14,$A53,okt!$J$5:$J$14)</f>
        <v>0</v>
      </c>
      <c r="M53" s="96">
        <f>-SUMIF(nov!$C$5:$C$14,$A53,nov!$J$5:$J$14)</f>
        <v>0</v>
      </c>
      <c r="N53" s="96">
        <f>-SUMIF(dec!$C$5:$C$14,$A53,dec!$J$5:$J$14)</f>
        <v>0</v>
      </c>
      <c r="O53" s="97">
        <f t="shared" si="8"/>
        <v>0</v>
      </c>
      <c r="R53" s="32"/>
      <c r="S53" s="32"/>
      <c r="T53" s="32"/>
    </row>
    <row r="54" spans="1:20" x14ac:dyDescent="0.2">
      <c r="A54" s="102">
        <v>4318</v>
      </c>
      <c r="B54" s="98" t="s">
        <v>144</v>
      </c>
      <c r="C54" s="96">
        <f>-SUMIF(jan!$C$5:$C$14,$A54,jan!$J$5:$J$14)</f>
        <v>0</v>
      </c>
      <c r="D54" s="96">
        <f>-SUMIF(febr!$C$5:$C$14,$A54,febr!$J$5:$J$14)</f>
        <v>0</v>
      </c>
      <c r="E54" s="96">
        <f>-SUMIF(mrt!$C$5:$C$14,$A54,mrt!$J$5:$J$14)</f>
        <v>0</v>
      </c>
      <c r="F54" s="96">
        <f>-SUMIF(apr!$C$5:$C$14,$A54,apr!$J$5:$J$14)</f>
        <v>0</v>
      </c>
      <c r="G54" s="96">
        <f>-SUMIF(mei!$C$5:$C$14,$A54,mei!$J$5:$J$14)</f>
        <v>0</v>
      </c>
      <c r="H54" s="96">
        <f>-SUMIF(juni!$C$5:$C$14,$A54,juni!$J$5:$J$14)</f>
        <v>0</v>
      </c>
      <c r="I54" s="96">
        <f>-SUMIF(juli!$C$5:$C$14,$A54,juli!$J$5:$J$14)</f>
        <v>0</v>
      </c>
      <c r="J54" s="96">
        <f>-SUMIF(aug!$C$5:$C$14,$A54,aug!$J$5:$J$14)</f>
        <v>0</v>
      </c>
      <c r="K54" s="96">
        <f>-SUMIF(sept!$C$5:$C$14,$A54,sept!$J$5:$J$14)</f>
        <v>0</v>
      </c>
      <c r="L54" s="96">
        <f>-SUMIF(okt!$C$5:$C$14,$A54,okt!$J$5:$J$14)</f>
        <v>0</v>
      </c>
      <c r="M54" s="96">
        <f>-SUMIF(nov!$C$5:$C$14,$A54,nov!$J$5:$J$14)</f>
        <v>0</v>
      </c>
      <c r="N54" s="96">
        <f>-SUMIF(dec!$C$5:$C$14,$A54,dec!$J$5:$J$14)</f>
        <v>0</v>
      </c>
      <c r="O54" s="97">
        <f t="shared" si="8"/>
        <v>0</v>
      </c>
      <c r="R54" s="32"/>
      <c r="S54" s="32"/>
      <c r="T54" s="32"/>
    </row>
    <row r="55" spans="1:20" x14ac:dyDescent="0.2">
      <c r="A55" s="102">
        <v>4320</v>
      </c>
      <c r="B55" s="98" t="s">
        <v>51</v>
      </c>
      <c r="C55" s="96">
        <f>-SUMIF(jan!$C$5:$C$14,$A55,jan!$J$5:$J$14)</f>
        <v>0</v>
      </c>
      <c r="D55" s="96">
        <f>-SUMIF(febr!$C$5:$C$14,$A55,febr!$J$5:$J$14)</f>
        <v>0</v>
      </c>
      <c r="E55" s="96">
        <f>-SUMIF(mrt!$C$5:$C$14,$A55,mrt!$J$5:$J$14)</f>
        <v>0</v>
      </c>
      <c r="F55" s="96">
        <f>-SUMIF(apr!$C$5:$C$14,$A55,apr!$J$5:$J$14)</f>
        <v>0</v>
      </c>
      <c r="G55" s="96">
        <f>-SUMIF(mei!$C$5:$C$14,$A55,mei!$J$5:$J$14)</f>
        <v>0</v>
      </c>
      <c r="H55" s="96">
        <f>-SUMIF(juni!$C$5:$C$14,$A55,juni!$J$5:$J$14)</f>
        <v>0</v>
      </c>
      <c r="I55" s="96">
        <f>-SUMIF(juli!$C$5:$C$14,$A55,juli!$J$5:$J$14)</f>
        <v>0</v>
      </c>
      <c r="J55" s="96">
        <f>-SUMIF(aug!$C$5:$C$14,$A55,aug!$J$5:$J$14)</f>
        <v>0</v>
      </c>
      <c r="K55" s="96">
        <f>-SUMIF(sept!$C$5:$C$14,$A55,sept!$J$5:$J$14)</f>
        <v>0</v>
      </c>
      <c r="L55" s="96">
        <f>-SUMIF(okt!$C$5:$C$14,$A55,okt!$J$5:$J$14)</f>
        <v>0</v>
      </c>
      <c r="M55" s="96">
        <f>-SUMIF(nov!$C$5:$C$14,$A55,nov!$J$5:$J$14)</f>
        <v>0</v>
      </c>
      <c r="N55" s="96">
        <f>-SUMIF(dec!$C$5:$C$14,$A55,dec!$J$5:$J$14)</f>
        <v>0</v>
      </c>
      <c r="O55" s="97">
        <f t="shared" si="8"/>
        <v>0</v>
      </c>
      <c r="R55" s="32"/>
      <c r="S55" s="32"/>
      <c r="T55" s="32"/>
    </row>
    <row r="56" spans="1:20" x14ac:dyDescent="0.2">
      <c r="A56" s="102">
        <v>4400</v>
      </c>
      <c r="B56" s="95" t="s">
        <v>54</v>
      </c>
      <c r="C56" s="96">
        <f>-SUMIF(jan!$C$5:$C$14,$A56,jan!$J$5:$J$14)</f>
        <v>0</v>
      </c>
      <c r="D56" s="96">
        <f>-SUMIF(febr!$C$5:$C$14,$A56,febr!$J$5:$J$14)</f>
        <v>0</v>
      </c>
      <c r="E56" s="96">
        <f>-SUMIF(mrt!$C$5:$C$14,$A56,mrt!$J$5:$J$14)</f>
        <v>0</v>
      </c>
      <c r="F56" s="96">
        <f>-SUMIF(apr!$C$5:$C$14,$A56,apr!$J$5:$J$14)</f>
        <v>0</v>
      </c>
      <c r="G56" s="96">
        <f>-SUMIF(mei!$C$5:$C$14,$A56,mei!$J$5:$J$14)</f>
        <v>0</v>
      </c>
      <c r="H56" s="96">
        <f>-SUMIF(juni!$C$5:$C$14,$A56,juni!$J$5:$J$14)</f>
        <v>0</v>
      </c>
      <c r="I56" s="96">
        <f>-SUMIF(juli!$C$5:$C$14,$A56,juli!$J$5:$J$14)</f>
        <v>0</v>
      </c>
      <c r="J56" s="96">
        <f>-SUMIF(aug!$C$5:$C$14,$A56,aug!$J$5:$J$14)</f>
        <v>0</v>
      </c>
      <c r="K56" s="96">
        <f>-SUMIF(sept!$C$5:$C$14,$A56,sept!$J$5:$J$14)</f>
        <v>0</v>
      </c>
      <c r="L56" s="96">
        <f>-SUMIF(okt!$C$5:$C$14,$A56,okt!$J$5:$J$14)</f>
        <v>0</v>
      </c>
      <c r="M56" s="96">
        <f>-SUMIF(nov!$C$5:$C$14,$A56,nov!$J$5:$J$14)</f>
        <v>0</v>
      </c>
      <c r="N56" s="96">
        <f>-SUMIF(dec!$C$5:$C$14,$A56,dec!$J$5:$J$14)</f>
        <v>0</v>
      </c>
      <c r="O56" s="97">
        <f t="shared" si="8"/>
        <v>0</v>
      </c>
      <c r="R56" s="32"/>
      <c r="S56" s="32"/>
      <c r="T56" s="32"/>
    </row>
    <row r="57" spans="1:20" x14ac:dyDescent="0.2">
      <c r="A57" s="102">
        <v>4401</v>
      </c>
      <c r="B57" s="95" t="s">
        <v>55</v>
      </c>
      <c r="C57" s="96">
        <f>-SUMIF(jan!$C$5:$C$14,$A57,jan!$J$5:$J$14)</f>
        <v>0</v>
      </c>
      <c r="D57" s="96">
        <f>-SUMIF(febr!$C$5:$C$14,$A57,febr!$J$5:$J$14)</f>
        <v>0</v>
      </c>
      <c r="E57" s="96">
        <f>-SUMIF(mrt!$C$5:$C$14,$A57,mrt!$J$5:$J$14)</f>
        <v>0</v>
      </c>
      <c r="F57" s="96">
        <f>-SUMIF(apr!$C$5:$C$14,$A57,apr!$J$5:$J$14)</f>
        <v>0</v>
      </c>
      <c r="G57" s="96">
        <f>-SUMIF(mei!$C$5:$C$14,$A57,mei!$J$5:$J$14)</f>
        <v>0</v>
      </c>
      <c r="H57" s="96">
        <f>-SUMIF(juni!$C$5:$C$14,$A57,juni!$J$5:$J$14)</f>
        <v>0</v>
      </c>
      <c r="I57" s="96">
        <f>-SUMIF(juli!$C$5:$C$14,$A57,juli!$J$5:$J$14)</f>
        <v>0</v>
      </c>
      <c r="J57" s="96">
        <f>-SUMIF(aug!$C$5:$C$14,$A57,aug!$J$5:$J$14)</f>
        <v>0</v>
      </c>
      <c r="K57" s="96">
        <f>-SUMIF(sept!$C$5:$C$14,$A57,sept!$J$5:$J$14)</f>
        <v>0</v>
      </c>
      <c r="L57" s="96">
        <f>-SUMIF(okt!$C$5:$C$14,$A57,okt!$J$5:$J$14)</f>
        <v>0</v>
      </c>
      <c r="M57" s="96">
        <f>-SUMIF(nov!$C$5:$C$14,$A57,nov!$J$5:$J$14)</f>
        <v>0</v>
      </c>
      <c r="N57" s="96">
        <f>-SUMIF(dec!$C$5:$C$14,$A57,dec!$J$5:$J$14)</f>
        <v>0</v>
      </c>
      <c r="O57" s="97">
        <f t="shared" si="8"/>
        <v>0</v>
      </c>
      <c r="R57" s="32"/>
      <c r="S57" s="32"/>
      <c r="T57" s="32"/>
    </row>
    <row r="58" spans="1:20" x14ac:dyDescent="0.2">
      <c r="A58" s="102">
        <v>4403</v>
      </c>
      <c r="B58" s="95" t="s">
        <v>56</v>
      </c>
      <c r="C58" s="96">
        <f>-SUMIF(jan!$C$5:$C$14,$A58,jan!$J$5:$J$14)</f>
        <v>0</v>
      </c>
      <c r="D58" s="96">
        <f>-SUMIF(febr!$C$5:$C$14,$A58,febr!$J$5:$J$14)</f>
        <v>0</v>
      </c>
      <c r="E58" s="96">
        <f>-SUMIF(mrt!$C$5:$C$14,$A58,mrt!$J$5:$J$14)</f>
        <v>0</v>
      </c>
      <c r="F58" s="96">
        <f>-SUMIF(apr!$C$5:$C$14,$A58,apr!$J$5:$J$14)</f>
        <v>0</v>
      </c>
      <c r="G58" s="96">
        <f>-SUMIF(mei!$C$5:$C$14,$A58,mei!$J$5:$J$14)</f>
        <v>0</v>
      </c>
      <c r="H58" s="96">
        <f>-SUMIF(juni!$C$5:$C$14,$A58,juni!$J$5:$J$14)</f>
        <v>0</v>
      </c>
      <c r="I58" s="96">
        <f>-SUMIF(juli!$C$5:$C$14,$A58,juli!$J$5:$J$14)</f>
        <v>0</v>
      </c>
      <c r="J58" s="96">
        <f>-SUMIF(aug!$C$5:$C$14,$A58,aug!$J$5:$J$14)</f>
        <v>0</v>
      </c>
      <c r="K58" s="96">
        <f>-SUMIF(sept!$C$5:$C$14,$A58,sept!$J$5:$J$14)</f>
        <v>0</v>
      </c>
      <c r="L58" s="96">
        <f>-SUMIF(okt!$C$5:$C$14,$A58,okt!$J$5:$J$14)</f>
        <v>0</v>
      </c>
      <c r="M58" s="96">
        <f>-SUMIF(nov!$C$5:$C$14,$A58,nov!$J$5:$J$14)</f>
        <v>0</v>
      </c>
      <c r="N58" s="96">
        <f>-SUMIF(dec!$C$5:$C$14,$A58,dec!$J$5:$J$14)</f>
        <v>0</v>
      </c>
      <c r="O58" s="97">
        <f t="shared" si="8"/>
        <v>0</v>
      </c>
      <c r="R58" s="32"/>
      <c r="S58" s="32"/>
      <c r="T58" s="32"/>
    </row>
    <row r="59" spans="1:20" x14ac:dyDescent="0.2">
      <c r="A59" s="102">
        <v>4404</v>
      </c>
      <c r="B59" s="95" t="s">
        <v>57</v>
      </c>
      <c r="C59" s="96">
        <f>-SUMIF(jan!$C$5:$C$14,$A59,jan!$J$5:$J$14)</f>
        <v>0</v>
      </c>
      <c r="D59" s="96">
        <f>-SUMIF(febr!$C$5:$C$14,$A59,febr!$J$5:$J$14)</f>
        <v>0</v>
      </c>
      <c r="E59" s="96">
        <f>-SUMIF(mrt!$C$5:$C$14,$A59,mrt!$J$5:$J$14)</f>
        <v>0</v>
      </c>
      <c r="F59" s="96">
        <f>-SUMIF(apr!$C$5:$C$14,$A59,apr!$J$5:$J$14)</f>
        <v>0</v>
      </c>
      <c r="G59" s="96">
        <f>-SUMIF(mei!$C$5:$C$14,$A59,mei!$J$5:$J$14)</f>
        <v>0</v>
      </c>
      <c r="H59" s="96">
        <f>-SUMIF(juni!$C$5:$C$14,$A59,juni!$J$5:$J$14)</f>
        <v>0</v>
      </c>
      <c r="I59" s="96">
        <f>-SUMIF(juli!$C$5:$C$14,$A59,juli!$J$5:$J$14)</f>
        <v>0</v>
      </c>
      <c r="J59" s="96">
        <f>-SUMIF(aug!$C$5:$C$14,$A59,aug!$J$5:$J$14)</f>
        <v>0</v>
      </c>
      <c r="K59" s="96">
        <f>-SUMIF(sept!$C$5:$C$14,$A59,sept!$J$5:$J$14)</f>
        <v>0</v>
      </c>
      <c r="L59" s="96">
        <f>-SUMIF(okt!$C$5:$C$14,$A59,okt!$J$5:$J$14)</f>
        <v>0</v>
      </c>
      <c r="M59" s="96">
        <f>-SUMIF(nov!$C$5:$C$14,$A59,nov!$J$5:$J$14)</f>
        <v>0</v>
      </c>
      <c r="N59" s="96">
        <f>-SUMIF(dec!$C$5:$C$14,$A59,dec!$J$5:$J$14)</f>
        <v>0</v>
      </c>
      <c r="O59" s="97">
        <f t="shared" si="8"/>
        <v>0</v>
      </c>
      <c r="R59" s="32"/>
      <c r="S59" s="32"/>
      <c r="T59" s="32"/>
    </row>
    <row r="60" spans="1:20" x14ac:dyDescent="0.2">
      <c r="A60" s="102">
        <v>4405</v>
      </c>
      <c r="B60" s="95" t="s">
        <v>58</v>
      </c>
      <c r="C60" s="96">
        <f>-SUMIF(jan!$C$5:$C$14,$A60,jan!$J$5:$J$14)</f>
        <v>0</v>
      </c>
      <c r="D60" s="96">
        <f>-SUMIF(febr!$C$5:$C$14,$A60,febr!$J$5:$J$14)</f>
        <v>0</v>
      </c>
      <c r="E60" s="96">
        <f>-SUMIF(mrt!$C$5:$C$14,$A60,mrt!$J$5:$J$14)</f>
        <v>0</v>
      </c>
      <c r="F60" s="96">
        <f>-SUMIF(apr!$C$5:$C$14,$A60,apr!$J$5:$J$14)</f>
        <v>0</v>
      </c>
      <c r="G60" s="96">
        <f>-SUMIF(mei!$C$5:$C$14,$A60,mei!$J$5:$J$14)</f>
        <v>0</v>
      </c>
      <c r="H60" s="96">
        <f>-SUMIF(juni!$C$5:$C$14,$A60,juni!$J$5:$J$14)</f>
        <v>0</v>
      </c>
      <c r="I60" s="96">
        <f>-SUMIF(juli!$C$5:$C$14,$A60,juli!$J$5:$J$14)</f>
        <v>0</v>
      </c>
      <c r="J60" s="96">
        <f>-SUMIF(aug!$C$5:$C$14,$A60,aug!$J$5:$J$14)</f>
        <v>0</v>
      </c>
      <c r="K60" s="96">
        <f>-SUMIF(sept!$C$5:$C$14,$A60,sept!$J$5:$J$14)</f>
        <v>0</v>
      </c>
      <c r="L60" s="96">
        <f>-SUMIF(okt!$C$5:$C$14,$A60,okt!$J$5:$J$14)</f>
        <v>0</v>
      </c>
      <c r="M60" s="96">
        <f>-SUMIF(nov!$C$5:$C$14,$A60,nov!$J$5:$J$14)</f>
        <v>0</v>
      </c>
      <c r="N60" s="96">
        <f>-SUMIF(dec!$C$5:$C$14,$A60,dec!$J$5:$J$14)</f>
        <v>0</v>
      </c>
      <c r="O60" s="97">
        <f t="shared" si="8"/>
        <v>0</v>
      </c>
      <c r="R60" s="32"/>
      <c r="S60" s="32"/>
      <c r="T60" s="32"/>
    </row>
    <row r="61" spans="1:20" x14ac:dyDescent="0.2">
      <c r="A61" s="102">
        <v>4409</v>
      </c>
      <c r="B61" s="95" t="s">
        <v>59</v>
      </c>
      <c r="C61" s="96">
        <f>-SUMIF(jan!$C$5:$C$14,$A61,jan!$J$5:$J$14)</f>
        <v>0</v>
      </c>
      <c r="D61" s="96">
        <f>-SUMIF(febr!$C$5:$C$14,$A61,febr!$J$5:$J$14)</f>
        <v>0</v>
      </c>
      <c r="E61" s="96">
        <f>-SUMIF(mrt!$C$5:$C$14,$A61,mrt!$J$5:$J$14)</f>
        <v>0</v>
      </c>
      <c r="F61" s="96">
        <f>-SUMIF(apr!$C$5:$C$14,$A61,apr!$J$5:$J$14)</f>
        <v>0</v>
      </c>
      <c r="G61" s="96">
        <f>-SUMIF(mei!$C$5:$C$14,$A61,mei!$J$5:$J$14)</f>
        <v>0</v>
      </c>
      <c r="H61" s="96">
        <f>-SUMIF(juni!$C$5:$C$14,$A61,juni!$J$5:$J$14)</f>
        <v>0</v>
      </c>
      <c r="I61" s="96">
        <f>-SUMIF(juli!$C$5:$C$14,$A61,juli!$J$5:$J$14)</f>
        <v>0</v>
      </c>
      <c r="J61" s="96">
        <f>-SUMIF(aug!$C$5:$C$14,$A61,aug!$J$5:$J$14)</f>
        <v>0</v>
      </c>
      <c r="K61" s="96">
        <f>-SUMIF(sept!$C$5:$C$14,$A61,sept!$J$5:$J$14)</f>
        <v>0</v>
      </c>
      <c r="L61" s="96">
        <f>-SUMIF(okt!$C$5:$C$14,$A61,okt!$J$5:$J$14)</f>
        <v>0</v>
      </c>
      <c r="M61" s="96">
        <f>-SUMIF(nov!$C$5:$C$14,$A61,nov!$J$5:$J$14)</f>
        <v>0</v>
      </c>
      <c r="N61" s="96">
        <f>-SUMIF(dec!$C$5:$C$14,$A61,dec!$J$5:$J$14)</f>
        <v>0</v>
      </c>
      <c r="O61" s="97">
        <f t="shared" si="8"/>
        <v>0</v>
      </c>
      <c r="R61" s="32"/>
      <c r="S61" s="32"/>
      <c r="T61" s="32"/>
    </row>
    <row r="62" spans="1:20" x14ac:dyDescent="0.2">
      <c r="A62" s="102">
        <v>4420</v>
      </c>
      <c r="B62" s="95" t="s">
        <v>60</v>
      </c>
      <c r="C62" s="96">
        <f>-SUMIF(jan!$C$5:$C$14,$A62,jan!$J$5:$J$14)</f>
        <v>0</v>
      </c>
      <c r="D62" s="96">
        <f>-SUMIF(febr!$C$5:$C$14,$A62,febr!$J$5:$J$14)</f>
        <v>0</v>
      </c>
      <c r="E62" s="96">
        <f>-SUMIF(mrt!$C$5:$C$14,$A62,mrt!$J$5:$J$14)</f>
        <v>0</v>
      </c>
      <c r="F62" s="96">
        <f>-SUMIF(apr!$C$5:$C$14,$A62,apr!$J$5:$J$14)</f>
        <v>0</v>
      </c>
      <c r="G62" s="96">
        <f>-SUMIF(mei!$C$5:$C$14,$A62,mei!$J$5:$J$14)</f>
        <v>0</v>
      </c>
      <c r="H62" s="96">
        <f>-SUMIF(juni!$C$5:$C$14,$A62,juni!$J$5:$J$14)</f>
        <v>0</v>
      </c>
      <c r="I62" s="96">
        <f>-SUMIF(juli!$C$5:$C$14,$A62,juli!$J$5:$J$14)</f>
        <v>0</v>
      </c>
      <c r="J62" s="96">
        <f>-SUMIF(aug!$C$5:$C$14,$A62,aug!$J$5:$J$14)</f>
        <v>0</v>
      </c>
      <c r="K62" s="96">
        <f>-SUMIF(sept!$C$5:$C$14,$A62,sept!$J$5:$J$14)</f>
        <v>0</v>
      </c>
      <c r="L62" s="96">
        <f>-SUMIF(okt!$C$5:$C$14,$A62,okt!$J$5:$J$14)</f>
        <v>0</v>
      </c>
      <c r="M62" s="96">
        <f>-SUMIF(nov!$C$5:$C$14,$A62,nov!$J$5:$J$14)</f>
        <v>0</v>
      </c>
      <c r="N62" s="96">
        <f>-SUMIF(dec!$C$5:$C$14,$A62,dec!$J$5:$J$14)</f>
        <v>0</v>
      </c>
      <c r="O62" s="97">
        <f t="shared" si="8"/>
        <v>0</v>
      </c>
      <c r="R62" s="32"/>
      <c r="S62" s="32"/>
      <c r="T62" s="32"/>
    </row>
    <row r="63" spans="1:20" x14ac:dyDescent="0.2">
      <c r="A63" s="102">
        <v>4425</v>
      </c>
      <c r="B63" s="95" t="s">
        <v>61</v>
      </c>
      <c r="C63" s="96">
        <f>-SUMIF(jan!$C$5:$C$14,$A63,jan!$J$5:$J$14)</f>
        <v>0</v>
      </c>
      <c r="D63" s="96">
        <f>-SUMIF(febr!$C$5:$C$14,$A63,febr!$J$5:$J$14)</f>
        <v>0</v>
      </c>
      <c r="E63" s="96">
        <f>-SUMIF(mrt!$C$5:$C$14,$A63,mrt!$J$5:$J$14)</f>
        <v>0</v>
      </c>
      <c r="F63" s="96">
        <f>-SUMIF(apr!$C$5:$C$14,$A63,apr!$J$5:$J$14)</f>
        <v>0</v>
      </c>
      <c r="G63" s="96">
        <f>-SUMIF(mei!$C$5:$C$14,$A63,mei!$J$5:$J$14)</f>
        <v>0</v>
      </c>
      <c r="H63" s="96">
        <f>-SUMIF(juni!$C$5:$C$14,$A63,juni!$J$5:$J$14)</f>
        <v>0</v>
      </c>
      <c r="I63" s="96">
        <f>-SUMIF(juli!$C$5:$C$14,$A63,juli!$J$5:$J$14)</f>
        <v>0</v>
      </c>
      <c r="J63" s="96">
        <f>-SUMIF(aug!$C$5:$C$14,$A63,aug!$J$5:$J$14)</f>
        <v>0</v>
      </c>
      <c r="K63" s="96">
        <f>-SUMIF(sept!$C$5:$C$14,$A63,sept!$J$5:$J$14)</f>
        <v>0</v>
      </c>
      <c r="L63" s="96">
        <f>-SUMIF(okt!$C$5:$C$14,$A63,okt!$J$5:$J$14)</f>
        <v>0</v>
      </c>
      <c r="M63" s="96">
        <f>-SUMIF(nov!$C$5:$C$14,$A63,nov!$J$5:$J$14)</f>
        <v>0</v>
      </c>
      <c r="N63" s="96">
        <f>-SUMIF(dec!$C$5:$C$14,$A63,dec!$J$5:$J$14)</f>
        <v>0</v>
      </c>
      <c r="O63" s="97">
        <f t="shared" si="8"/>
        <v>0</v>
      </c>
      <c r="R63" s="32"/>
      <c r="S63" s="32"/>
      <c r="T63" s="32"/>
    </row>
    <row r="64" spans="1:20" x14ac:dyDescent="0.2">
      <c r="A64" s="102">
        <v>4440</v>
      </c>
      <c r="B64" s="95" t="s">
        <v>62</v>
      </c>
      <c r="C64" s="96">
        <f>-SUMIF(jan!$C$5:$C$14,$A64,jan!$J$5:$J$14)</f>
        <v>0</v>
      </c>
      <c r="D64" s="96">
        <f>-SUMIF(febr!$C$5:$C$14,$A64,febr!$J$5:$J$14)</f>
        <v>0</v>
      </c>
      <c r="E64" s="96">
        <f>-SUMIF(mrt!$C$5:$C$14,$A64,mrt!$J$5:$J$14)</f>
        <v>0</v>
      </c>
      <c r="F64" s="96">
        <f>-SUMIF(apr!$C$5:$C$14,$A64,apr!$J$5:$J$14)</f>
        <v>0</v>
      </c>
      <c r="G64" s="96">
        <f>-SUMIF(mei!$C$5:$C$14,$A64,mei!$J$5:$J$14)</f>
        <v>0</v>
      </c>
      <c r="H64" s="96">
        <f>-SUMIF(juni!$C$5:$C$14,$A64,juni!$J$5:$J$14)</f>
        <v>0</v>
      </c>
      <c r="I64" s="96">
        <f>-SUMIF(juli!$C$5:$C$14,$A64,juli!$J$5:$J$14)</f>
        <v>0</v>
      </c>
      <c r="J64" s="96">
        <f>-SUMIF(aug!$C$5:$C$14,$A64,aug!$J$5:$J$14)</f>
        <v>0</v>
      </c>
      <c r="K64" s="96">
        <f>-SUMIF(sept!$C$5:$C$14,$A64,sept!$J$5:$J$14)</f>
        <v>0</v>
      </c>
      <c r="L64" s="96">
        <f>-SUMIF(okt!$C$5:$C$14,$A64,okt!$J$5:$J$14)</f>
        <v>0</v>
      </c>
      <c r="M64" s="96">
        <f>-SUMIF(nov!$C$5:$C$14,$A64,nov!$J$5:$J$14)</f>
        <v>0</v>
      </c>
      <c r="N64" s="96">
        <f>-SUMIF(dec!$C$5:$C$14,$A64,dec!$J$5:$J$14)</f>
        <v>0</v>
      </c>
      <c r="O64" s="97">
        <f t="shared" si="8"/>
        <v>0</v>
      </c>
      <c r="R64" s="32"/>
      <c r="S64" s="32"/>
      <c r="T64" s="32"/>
    </row>
    <row r="65" spans="1:20" x14ac:dyDescent="0.2">
      <c r="A65" s="102">
        <v>4450</v>
      </c>
      <c r="B65" s="95" t="s">
        <v>63</v>
      </c>
      <c r="C65" s="96">
        <f>-SUMIF(jan!$C$5:$C$14,$A65,jan!$J$5:$J$14)</f>
        <v>0</v>
      </c>
      <c r="D65" s="96">
        <f>-SUMIF(febr!$C$5:$C$14,$A65,febr!$J$5:$J$14)</f>
        <v>0</v>
      </c>
      <c r="E65" s="96">
        <f>-SUMIF(mrt!$C$5:$C$14,$A65,mrt!$J$5:$J$14)</f>
        <v>0</v>
      </c>
      <c r="F65" s="96">
        <f>-SUMIF(apr!$C$5:$C$14,$A65,apr!$J$5:$J$14)</f>
        <v>0</v>
      </c>
      <c r="G65" s="96">
        <f>-SUMIF(mei!$C$5:$C$14,$A65,mei!$J$5:$J$14)</f>
        <v>0</v>
      </c>
      <c r="H65" s="96">
        <f>-SUMIF(juni!$C$5:$C$14,$A65,juni!$J$5:$J$14)</f>
        <v>0</v>
      </c>
      <c r="I65" s="96">
        <f>-SUMIF(juli!$C$5:$C$14,$A65,juli!$J$5:$J$14)</f>
        <v>0</v>
      </c>
      <c r="J65" s="96">
        <f>-SUMIF(aug!$C$5:$C$14,$A65,aug!$J$5:$J$14)</f>
        <v>0</v>
      </c>
      <c r="K65" s="96">
        <f>-SUMIF(sept!$C$5:$C$14,$A65,sept!$J$5:$J$14)</f>
        <v>0</v>
      </c>
      <c r="L65" s="96">
        <f>-SUMIF(okt!$C$5:$C$14,$A65,okt!$J$5:$J$14)</f>
        <v>0</v>
      </c>
      <c r="M65" s="96">
        <f>-SUMIF(nov!$C$5:$C$14,$A65,nov!$J$5:$J$14)</f>
        <v>0</v>
      </c>
      <c r="N65" s="96">
        <f>-SUMIF(dec!$C$5:$C$14,$A65,dec!$J$5:$J$14)</f>
        <v>0</v>
      </c>
      <c r="O65" s="97">
        <f t="shared" si="8"/>
        <v>0</v>
      </c>
      <c r="R65" s="32"/>
      <c r="S65" s="32"/>
      <c r="T65" s="32"/>
    </row>
    <row r="66" spans="1:20" x14ac:dyDescent="0.2">
      <c r="A66" s="152">
        <v>4470</v>
      </c>
      <c r="B66" s="105" t="s">
        <v>145</v>
      </c>
      <c r="C66" s="96">
        <f>-SUMIF(jan!$C$5:$C$14,$A66,jan!$J$5:$J$14)</f>
        <v>0</v>
      </c>
      <c r="D66" s="96">
        <f>-SUMIF(febr!$C$5:$C$14,$A66,febr!$J$5:$J$14)</f>
        <v>0</v>
      </c>
      <c r="E66" s="96">
        <f>-SUMIF(mrt!$C$5:$C$14,$A66,mrt!$J$5:$J$14)</f>
        <v>0</v>
      </c>
      <c r="F66" s="96">
        <f>-SUMIF(apr!$C$5:$C$14,$A66,apr!$J$5:$J$14)</f>
        <v>0</v>
      </c>
      <c r="G66" s="96">
        <f>-SUMIF(mei!$C$5:$C$14,$A66,mei!$J$5:$J$14)</f>
        <v>0</v>
      </c>
      <c r="H66" s="96">
        <f>-SUMIF(juni!$C$5:$C$14,$A66,juni!$J$5:$J$14)</f>
        <v>0</v>
      </c>
      <c r="I66" s="96">
        <f>-SUMIF(juli!$C$5:$C$14,$A66,juli!$J$5:$J$14)</f>
        <v>0</v>
      </c>
      <c r="J66" s="96">
        <f>-SUMIF(aug!$C$5:$C$14,$A66,aug!$J$5:$J$14)</f>
        <v>0</v>
      </c>
      <c r="K66" s="96">
        <f>-SUMIF(sept!$C$5:$C$14,$A66,sept!$J$5:$J$14)</f>
        <v>0</v>
      </c>
      <c r="L66" s="96">
        <f>-SUMIF(okt!$C$5:$C$14,$A66,okt!$J$5:$J$14)</f>
        <v>0</v>
      </c>
      <c r="M66" s="96">
        <f>-SUMIF(nov!$C$5:$C$14,$A66,nov!$J$5:$J$14)</f>
        <v>0</v>
      </c>
      <c r="N66" s="96">
        <f>-SUMIF(dec!$C$5:$C$14,$A66,dec!$J$5:$J$14)</f>
        <v>0</v>
      </c>
      <c r="O66" s="97">
        <f t="shared" si="8"/>
        <v>0</v>
      </c>
      <c r="R66" s="32"/>
      <c r="S66" s="32"/>
      <c r="T66" s="32"/>
    </row>
    <row r="67" spans="1:20" x14ac:dyDescent="0.2">
      <c r="A67" s="102">
        <v>4500</v>
      </c>
      <c r="B67" s="95" t="s">
        <v>64</v>
      </c>
      <c r="C67" s="96">
        <f>-SUMIF(jan!$C$5:$C$14,$A67,jan!$J$5:$J$14)</f>
        <v>2100.81</v>
      </c>
      <c r="D67" s="96">
        <f>-SUMIF(febr!$C$5:$C$14,$A67,febr!$J$5:$J$14)</f>
        <v>0</v>
      </c>
      <c r="E67" s="96">
        <f>-SUMIF(mrt!$C$5:$C$14,$A67,mrt!$J$5:$J$14)</f>
        <v>0</v>
      </c>
      <c r="F67" s="96">
        <f>-SUMIF(apr!$C$5:$C$14,$A67,apr!$J$5:$J$14)</f>
        <v>0</v>
      </c>
      <c r="G67" s="96">
        <f>-SUMIF(mei!$C$5:$C$14,$A67,mei!$J$5:$J$14)</f>
        <v>0</v>
      </c>
      <c r="H67" s="96">
        <f>-SUMIF(juni!$C$5:$C$14,$A67,juni!$J$5:$J$14)</f>
        <v>0</v>
      </c>
      <c r="I67" s="96">
        <f>-SUMIF(juli!$C$5:$C$14,$A67,juli!$J$5:$J$14)</f>
        <v>0</v>
      </c>
      <c r="J67" s="96">
        <f>-SUMIF(aug!$C$5:$C$14,$A67,aug!$J$5:$J$14)</f>
        <v>0</v>
      </c>
      <c r="K67" s="96">
        <f>-SUMIF(sept!$C$5:$C$14,$A67,sept!$J$5:$J$14)</f>
        <v>0</v>
      </c>
      <c r="L67" s="96">
        <f>-SUMIF(okt!$C$5:$C$14,$A67,okt!$J$5:$J$14)</f>
        <v>0</v>
      </c>
      <c r="M67" s="96">
        <f>-SUMIF(nov!$C$5:$C$14,$A67,nov!$J$5:$J$14)</f>
        <v>0</v>
      </c>
      <c r="N67" s="96">
        <f>-SUMIF(dec!$C$5:$C$14,$A67,dec!$J$5:$J$14)</f>
        <v>0</v>
      </c>
      <c r="O67" s="97">
        <f t="shared" si="8"/>
        <v>2100.81</v>
      </c>
      <c r="R67" s="32"/>
      <c r="S67" s="32"/>
      <c r="T67" s="32"/>
    </row>
    <row r="68" spans="1:20" x14ac:dyDescent="0.2">
      <c r="A68" s="102">
        <v>4600</v>
      </c>
      <c r="B68" s="95" t="s">
        <v>65</v>
      </c>
      <c r="C68" s="96">
        <f>-SUMIF(jan!$C$5:$C$14,$A68,jan!$J$5:$J$14)</f>
        <v>0</v>
      </c>
      <c r="D68" s="96">
        <f>-SUMIF(febr!$C$5:$C$14,$A68,febr!$J$5:$J$14)</f>
        <v>0</v>
      </c>
      <c r="E68" s="96">
        <f>-SUMIF(mrt!$C$5:$C$14,$A68,mrt!$J$5:$J$14)</f>
        <v>0</v>
      </c>
      <c r="F68" s="96">
        <f>-SUMIF(apr!$C$5:$C$14,$A68,apr!$J$5:$J$14)</f>
        <v>0</v>
      </c>
      <c r="G68" s="96">
        <f>-SUMIF(mei!$C$5:$C$14,$A68,mei!$J$5:$J$14)</f>
        <v>0</v>
      </c>
      <c r="H68" s="96">
        <f>-SUMIF(juni!$C$5:$C$14,$A68,juni!$J$5:$J$14)</f>
        <v>0</v>
      </c>
      <c r="I68" s="96">
        <f>-SUMIF(juli!$C$5:$C$14,$A68,juli!$J$5:$J$14)</f>
        <v>0</v>
      </c>
      <c r="J68" s="96">
        <f>-SUMIF(aug!$C$5:$C$14,$A68,aug!$J$5:$J$14)</f>
        <v>0</v>
      </c>
      <c r="K68" s="96">
        <f>-SUMIF(sept!$C$5:$C$14,$A68,sept!$J$5:$J$14)</f>
        <v>0</v>
      </c>
      <c r="L68" s="96">
        <f>-SUMIF(okt!$C$5:$C$14,$A68,okt!$J$5:$J$14)</f>
        <v>0</v>
      </c>
      <c r="M68" s="96">
        <f>-SUMIF(nov!$C$5:$C$14,$A68,nov!$J$5:$J$14)</f>
        <v>0</v>
      </c>
      <c r="N68" s="96">
        <f>-SUMIF(dec!$C$5:$C$14,$A68,dec!$J$5:$J$14)</f>
        <v>0</v>
      </c>
      <c r="O68" s="97">
        <f t="shared" si="8"/>
        <v>0</v>
      </c>
      <c r="R68" s="32"/>
      <c r="S68" s="32"/>
      <c r="T68" s="32"/>
    </row>
    <row r="69" spans="1:20" x14ac:dyDescent="0.2">
      <c r="A69" s="102">
        <v>4610</v>
      </c>
      <c r="B69" s="95" t="s">
        <v>66</v>
      </c>
      <c r="C69" s="96">
        <f>-SUMIF(jan!$C$5:$C$14,$A69,jan!$J$5:$J$14)</f>
        <v>0</v>
      </c>
      <c r="D69" s="96">
        <f>-SUMIF(febr!$C$5:$C$14,$A69,febr!$J$5:$J$14)</f>
        <v>0</v>
      </c>
      <c r="E69" s="96">
        <f>-SUMIF(mrt!$C$5:$C$14,$A69,mrt!$J$5:$J$14)</f>
        <v>0</v>
      </c>
      <c r="F69" s="96">
        <f>-SUMIF(apr!$C$5:$C$14,$A69,apr!$J$5:$J$14)</f>
        <v>0</v>
      </c>
      <c r="G69" s="96">
        <f>-SUMIF(mei!$C$5:$C$14,$A69,mei!$J$5:$J$14)</f>
        <v>0</v>
      </c>
      <c r="H69" s="96">
        <f>-SUMIF(juni!$C$5:$C$14,$A69,juni!$J$5:$J$14)</f>
        <v>0</v>
      </c>
      <c r="I69" s="96">
        <f>-SUMIF(juli!$C$5:$C$14,$A69,juli!$J$5:$J$14)</f>
        <v>0</v>
      </c>
      <c r="J69" s="96">
        <f>-SUMIF(aug!$C$5:$C$14,$A69,aug!$J$5:$J$14)</f>
        <v>0</v>
      </c>
      <c r="K69" s="96">
        <f>-SUMIF(sept!$C$5:$C$14,$A69,sept!$J$5:$J$14)</f>
        <v>0</v>
      </c>
      <c r="L69" s="96">
        <f>-SUMIF(okt!$C$5:$C$14,$A69,okt!$J$5:$J$14)</f>
        <v>0</v>
      </c>
      <c r="M69" s="96">
        <f>-SUMIF(nov!$C$5:$C$14,$A69,nov!$J$5:$J$14)</f>
        <v>0</v>
      </c>
      <c r="N69" s="96">
        <f>-SUMIF(dec!$C$5:$C$14,$A69,dec!$J$5:$J$14)</f>
        <v>0</v>
      </c>
      <c r="O69" s="97">
        <f t="shared" si="8"/>
        <v>0</v>
      </c>
      <c r="R69" s="32"/>
      <c r="S69" s="32"/>
      <c r="T69" s="32"/>
    </row>
    <row r="70" spans="1:20" x14ac:dyDescent="0.2">
      <c r="A70" s="102">
        <v>7000</v>
      </c>
      <c r="B70" s="95" t="s">
        <v>67</v>
      </c>
      <c r="C70" s="96">
        <f>-SUMIF(jan!$C$5:$C$14,$A70,jan!$J$5:$J$14)</f>
        <v>0</v>
      </c>
      <c r="D70" s="96">
        <f>-SUMIF(febr!$C$5:$C$14,$A70,febr!$J$5:$J$14)</f>
        <v>0</v>
      </c>
      <c r="E70" s="96">
        <f>-SUMIF(mrt!$C$5:$C$14,$A70,mrt!$J$5:$J$14)</f>
        <v>0</v>
      </c>
      <c r="F70" s="96">
        <f>-SUMIF(apr!$C$5:$C$14,$A70,apr!$J$5:$J$14)</f>
        <v>0</v>
      </c>
      <c r="G70" s="96">
        <f>-SUMIF(mei!$C$5:$C$14,$A70,mei!$J$5:$J$14)</f>
        <v>0</v>
      </c>
      <c r="H70" s="96">
        <f>-SUMIF(juni!$C$5:$C$14,$A70,juni!$J$5:$J$14)</f>
        <v>0</v>
      </c>
      <c r="I70" s="96">
        <f>-SUMIF(juli!$C$5:$C$14,$A70,juli!$J$5:$J$14)</f>
        <v>0</v>
      </c>
      <c r="J70" s="96">
        <f>-SUMIF(aug!$C$5:$C$14,$A70,aug!$J$5:$J$14)</f>
        <v>0</v>
      </c>
      <c r="K70" s="96">
        <f>-SUMIF(sept!$C$5:$C$14,$A70,sept!$J$5:$J$14)</f>
        <v>0</v>
      </c>
      <c r="L70" s="96">
        <f>-SUMIF(okt!$C$5:$C$14,$A70,okt!$J$5:$J$14)</f>
        <v>0</v>
      </c>
      <c r="M70" s="96">
        <f>-SUMIF(nov!$C$5:$C$14,$A70,nov!$J$5:$J$14)</f>
        <v>0</v>
      </c>
      <c r="N70" s="96">
        <f>-SUMIF(dec!$C$5:$C$14,$A70,dec!$J$5:$J$14)</f>
        <v>0</v>
      </c>
      <c r="O70" s="97">
        <f t="shared" si="8"/>
        <v>0</v>
      </c>
      <c r="R70" s="32"/>
      <c r="S70" s="32"/>
      <c r="T70" s="32"/>
    </row>
    <row r="71" spans="1:20" x14ac:dyDescent="0.2">
      <c r="A71" s="102">
        <v>7100</v>
      </c>
      <c r="B71" s="95" t="s">
        <v>68</v>
      </c>
      <c r="C71" s="96">
        <f>-SUMIF(jan!$C$5:$C$14,$A71,jan!$J$5:$J$14)</f>
        <v>0</v>
      </c>
      <c r="D71" s="96">
        <f>-SUMIF(febr!$C$5:$C$14,$A71,febr!$J$5:$J$14)</f>
        <v>0</v>
      </c>
      <c r="E71" s="96">
        <f>-SUMIF(mrt!$C$5:$C$14,$A71,mrt!$J$5:$J$14)</f>
        <v>0</v>
      </c>
      <c r="F71" s="96">
        <f>-SUMIF(apr!$C$5:$C$14,$A71,apr!$J$5:$J$14)</f>
        <v>0</v>
      </c>
      <c r="G71" s="96">
        <f>-SUMIF(mei!$C$5:$C$14,$A71,mei!$J$5:$J$14)</f>
        <v>0</v>
      </c>
      <c r="H71" s="96">
        <f>-SUMIF(juni!$C$5:$C$14,$A71,juni!$J$5:$J$14)</f>
        <v>0</v>
      </c>
      <c r="I71" s="96">
        <f>-SUMIF(juli!$C$5:$C$14,$A71,juli!$J$5:$J$14)</f>
        <v>0</v>
      </c>
      <c r="J71" s="96">
        <f>-SUMIF(aug!$C$5:$C$14,$A71,aug!$J$5:$J$14)</f>
        <v>0</v>
      </c>
      <c r="K71" s="96">
        <f>-SUMIF(sept!$C$5:$C$14,$A71,sept!$J$5:$J$14)</f>
        <v>0</v>
      </c>
      <c r="L71" s="96">
        <f>-SUMIF(okt!$C$5:$C$14,$A71,okt!$J$5:$J$14)</f>
        <v>0</v>
      </c>
      <c r="M71" s="96">
        <f>-SUMIF(nov!$C$5:$C$14,$A71,nov!$J$5:$J$14)</f>
        <v>0</v>
      </c>
      <c r="N71" s="96">
        <f>-SUMIF(dec!$C$5:$C$14,$A71,dec!$J$5:$J$14)</f>
        <v>0</v>
      </c>
      <c r="O71" s="97">
        <f t="shared" si="8"/>
        <v>0</v>
      </c>
      <c r="R71" s="32"/>
      <c r="S71" s="32"/>
      <c r="T71" s="32"/>
    </row>
    <row r="72" spans="1:20" x14ac:dyDescent="0.2">
      <c r="A72" s="102">
        <v>7200</v>
      </c>
      <c r="B72" s="95" t="s">
        <v>69</v>
      </c>
      <c r="C72" s="96">
        <f>-SUMIF(jan!$C$5:$C$14,$A72,jan!$J$5:$J$14)</f>
        <v>0</v>
      </c>
      <c r="D72" s="96">
        <f>-SUMIF(febr!$C$5:$C$14,$A72,febr!$J$5:$J$14)</f>
        <v>0</v>
      </c>
      <c r="E72" s="96">
        <f>-SUMIF(mrt!$C$5:$C$14,$A72,mrt!$J$5:$J$14)</f>
        <v>0</v>
      </c>
      <c r="F72" s="96">
        <f>-SUMIF(apr!$C$5:$C$14,$A72,apr!$J$5:$J$14)</f>
        <v>0</v>
      </c>
      <c r="G72" s="96">
        <f>-SUMIF(mei!$C$5:$C$14,$A72,mei!$J$5:$J$14)</f>
        <v>0</v>
      </c>
      <c r="H72" s="96">
        <f>-SUMIF(juni!$C$5:$C$14,$A72,juni!$J$5:$J$14)</f>
        <v>0</v>
      </c>
      <c r="I72" s="96">
        <f>-SUMIF(juli!$C$5:$C$14,$A72,juli!$J$5:$J$14)</f>
        <v>0</v>
      </c>
      <c r="J72" s="96">
        <f>-SUMIF(aug!$C$5:$C$14,$A72,aug!$J$5:$J$14)</f>
        <v>0</v>
      </c>
      <c r="K72" s="96">
        <f>-SUMIF(sept!$C$5:$C$14,$A72,sept!$J$5:$J$14)</f>
        <v>0</v>
      </c>
      <c r="L72" s="96">
        <f>-SUMIF(okt!$C$5:$C$14,$A72,okt!$J$5:$J$14)</f>
        <v>0</v>
      </c>
      <c r="M72" s="96">
        <f>-SUMIF(nov!$C$5:$C$14,$A72,nov!$J$5:$J$14)</f>
        <v>0</v>
      </c>
      <c r="N72" s="96">
        <f>-SUMIF(dec!$C$5:$C$14,$A72,dec!$J$5:$J$14)</f>
        <v>0</v>
      </c>
      <c r="O72" s="97">
        <f t="shared" si="8"/>
        <v>0</v>
      </c>
      <c r="R72" s="32"/>
      <c r="S72" s="32"/>
      <c r="T72" s="32"/>
    </row>
    <row r="73" spans="1:20" x14ac:dyDescent="0.2">
      <c r="A73" s="102">
        <v>7290</v>
      </c>
      <c r="B73" s="153" t="s">
        <v>176</v>
      </c>
      <c r="C73" s="96">
        <f>ROUND(-SUMIF(jan!$C$5:$C$14,$A73,jan!$J$5:$J$14)/(C$117+1),2)</f>
        <v>100</v>
      </c>
      <c r="D73" s="96">
        <f>ROUND(-SUMIF(febr!$C$5:$C$14,$A73,febr!$J$5:$J$14)/(D$117+1),2)</f>
        <v>0</v>
      </c>
      <c r="E73" s="96">
        <f>ROUND(-SUMIF(mrt!$C$5:$C$14,$A73,mrt!$J$5:$J$14)/(E$117+1),2)</f>
        <v>0</v>
      </c>
      <c r="F73" s="96">
        <f>ROUND(-SUMIF(apr!$C$5:$C$14,$A73,apr!$J$5:$J$14)/(F$117+1),2)</f>
        <v>0</v>
      </c>
      <c r="G73" s="96">
        <f>ROUND(-SUMIF(mei!$C$5:$C$14,$A73,mei!$J$5:$J$14)/(G$117+1),2)</f>
        <v>0</v>
      </c>
      <c r="H73" s="96">
        <f>ROUND(-SUMIF(juni!$C$5:$C$14,$A73,juni!$J$5:$J$14)/(H$117+1),2)</f>
        <v>0</v>
      </c>
      <c r="I73" s="96">
        <f>ROUND(-SUMIF(juli!$C$5:$C$14,$A73,juli!$J$5:$J$14)/(I$117+1),2)</f>
        <v>0</v>
      </c>
      <c r="J73" s="96">
        <f>ROUND(-SUMIF(aug!$C$5:$C$14,$A73,aug!$J$5:$J$14)/(J$117+1),2)</f>
        <v>0</v>
      </c>
      <c r="K73" s="96">
        <f>ROUND(-SUMIF(sept!$C$5:$C$14,$A73,sept!$J$5:$J$14)/(K$117+1),2)</f>
        <v>0</v>
      </c>
      <c r="L73" s="96">
        <f>ROUND(-SUMIF(okt!$C$5:$C$14,$A73,okt!$J$5:$J$14)/(L$117+1),2)</f>
        <v>0</v>
      </c>
      <c r="M73" s="96">
        <f>ROUND(-SUMIF(nov!$C$5:$C$14,$A73,nov!$J$5:$J$14)/(M$117+1),2)</f>
        <v>0</v>
      </c>
      <c r="N73" s="96">
        <f>ROUND(-SUMIF(dec!$C$5:$C$14,$A73,dec!$J$5:$J$14)/(N$117+1),2)</f>
        <v>0</v>
      </c>
      <c r="O73" s="97">
        <f t="shared" si="8"/>
        <v>100</v>
      </c>
      <c r="R73" s="32"/>
      <c r="S73" s="32"/>
      <c r="T73" s="32"/>
    </row>
    <row r="74" spans="1:20" x14ac:dyDescent="0.2">
      <c r="A74" s="102">
        <v>7295</v>
      </c>
      <c r="B74" s="153" t="s">
        <v>177</v>
      </c>
      <c r="C74" s="96">
        <f>ROUND(-SUMIF(okt!$C$5:$C$14,$A74,okt!$J$5:$J$14)/(C$125+1),2)</f>
        <v>0</v>
      </c>
      <c r="D74" s="96">
        <f>ROUND(-SUMIF(okt!$C$5:$C$14,$A74,okt!$J$5:$J$14)/(D$125+1),2)</f>
        <v>0</v>
      </c>
      <c r="E74" s="96">
        <f>ROUND(-SUMIF(okt!$C$5:$C$14,$A74,okt!$J$5:$J$14)/(E$125+1),2)</f>
        <v>0</v>
      </c>
      <c r="F74" s="96">
        <f>ROUND(-SUMIF(okt!$C$5:$C$14,$A74,okt!$J$5:$J$14)/(F$125+1),2)</f>
        <v>0</v>
      </c>
      <c r="G74" s="96">
        <f>ROUND(-SUMIF(okt!$C$5:$C$14,$A74,okt!$J$5:$J$14)/(G$125+1),2)</f>
        <v>0</v>
      </c>
      <c r="H74" s="96">
        <f>ROUND(-SUMIF(okt!$C$5:$C$14,$A74,okt!$J$5:$J$14)/(H$125+1),2)</f>
        <v>0</v>
      </c>
      <c r="I74" s="96">
        <f>ROUND(-SUMIF(okt!$C$5:$C$14,$A74,okt!$J$5:$J$14)/(I$125+1),2)</f>
        <v>0</v>
      </c>
      <c r="J74" s="96">
        <f>ROUND(-SUMIF(okt!$C$5:$C$14,$A74,okt!$J$5:$J$14)/(J$125+1),2)</f>
        <v>0</v>
      </c>
      <c r="K74" s="96">
        <f>ROUND(-SUMIF(okt!$C$5:$C$14,$A74,okt!$J$5:$J$14)/(K$125+1),2)</f>
        <v>0</v>
      </c>
      <c r="L74" s="96">
        <f>ROUND(-SUMIF(okt!$C$5:$C$14,$A74,okt!$J$5:$J$14)/(L$125+1),2)</f>
        <v>0</v>
      </c>
      <c r="M74" s="96">
        <f>ROUND(-SUMIF(nov!$C$5:$C$14,$A74,nov!$J$5:$J$14)/(M$125+1),2)</f>
        <v>0</v>
      </c>
      <c r="N74" s="96">
        <f>ROUND(-SUMIF(dec!$C$5:$C$14,$A74,dec!$J$5:$J$14)/(N$125+1),2)</f>
        <v>0</v>
      </c>
      <c r="O74" s="97">
        <f t="shared" ref="O74" si="9">SUM(C74:N74)</f>
        <v>0</v>
      </c>
      <c r="R74" s="32"/>
      <c r="S74" s="32"/>
      <c r="T74" s="32"/>
    </row>
    <row r="75" spans="1:20" x14ac:dyDescent="0.2">
      <c r="A75" s="102">
        <v>7500</v>
      </c>
      <c r="B75" s="95" t="s">
        <v>70</v>
      </c>
      <c r="C75" s="96">
        <f>-SUMIF(jan!$C$5:$C$14,$A75,jan!$J$5:$J$14)</f>
        <v>0</v>
      </c>
      <c r="D75" s="96">
        <f>-SUMIF(febr!$C$5:$C$14,$A75,febr!$J$5:$J$14)</f>
        <v>0</v>
      </c>
      <c r="E75" s="96">
        <f>-SUMIF(mrt!$C$5:$C$14,$A75,mrt!$J$5:$J$14)</f>
        <v>0</v>
      </c>
      <c r="F75" s="96">
        <f>-SUMIF(apr!$C$5:$C$14,$A75,apr!$J$5:$J$14)</f>
        <v>0</v>
      </c>
      <c r="G75" s="96">
        <f>-SUMIF(mei!$C$5:$C$14,$A75,mei!$J$5:$J$14)</f>
        <v>0</v>
      </c>
      <c r="H75" s="96">
        <f>-SUMIF(juni!$C$5:$C$14,$A75,juni!$J$5:$J$14)</f>
        <v>0</v>
      </c>
      <c r="I75" s="96">
        <f>-SUMIF(juli!$C$5:$C$14,$A75,juli!$J$5:$J$14)</f>
        <v>0</v>
      </c>
      <c r="J75" s="96">
        <f>-SUMIF(aug!$C$5:$C$14,$A75,aug!$J$5:$J$14)</f>
        <v>0</v>
      </c>
      <c r="K75" s="96">
        <f>-SUMIF(sept!$C$5:$C$14,$A75,sept!$J$5:$J$14)</f>
        <v>0</v>
      </c>
      <c r="L75" s="96">
        <f>-SUMIF(okt!$C$5:$C$14,$A75,okt!$J$5:$J$14)</f>
        <v>0</v>
      </c>
      <c r="M75" s="96">
        <f>-SUMIF(nov!$C$5:$C$14,$A75,nov!$J$5:$J$14)</f>
        <v>0</v>
      </c>
      <c r="N75" s="96">
        <f>-SUMIF(dec!$C$5:$C$14,$A75,dec!$J$5:$J$14)</f>
        <v>0</v>
      </c>
      <c r="O75" s="97">
        <f t="shared" si="8"/>
        <v>0</v>
      </c>
      <c r="R75" s="32"/>
      <c r="S75" s="32"/>
      <c r="T75" s="32"/>
    </row>
    <row r="76" spans="1:20" x14ac:dyDescent="0.2">
      <c r="A76" s="102">
        <v>7600</v>
      </c>
      <c r="B76" s="101" t="s">
        <v>114</v>
      </c>
      <c r="C76" s="96">
        <f>-SUMIF(jan!$C$5:$C$14,$A76,jan!$J$5:$J$14)</f>
        <v>0</v>
      </c>
      <c r="D76" s="96">
        <f>-SUMIF(febr!$C$5:$C$14,$A76,febr!$J$5:$J$14)</f>
        <v>0</v>
      </c>
      <c r="E76" s="96">
        <f>-SUMIF(mrt!$C$5:$C$14,$A76,mrt!$J$5:$J$14)</f>
        <v>0</v>
      </c>
      <c r="F76" s="96">
        <f>-SUMIF(apr!$C$5:$C$14,$A76,apr!$J$5:$J$14)</f>
        <v>0</v>
      </c>
      <c r="G76" s="96">
        <f>-SUMIF(mei!$C$5:$C$14,$A76,mei!$J$5:$J$14)</f>
        <v>0</v>
      </c>
      <c r="H76" s="96">
        <f>-SUMIF(juni!$C$5:$C$14,$A76,juni!$J$5:$J$14)</f>
        <v>0</v>
      </c>
      <c r="I76" s="96">
        <f>-SUMIF(juli!$C$5:$C$14,$A76,juli!$J$5:$J$14)</f>
        <v>0</v>
      </c>
      <c r="J76" s="96">
        <f>-SUMIF(aug!$C$5:$C$14,$A76,aug!$J$5:$J$14)</f>
        <v>0</v>
      </c>
      <c r="K76" s="96">
        <f>-SUMIF(sept!$C$5:$C$14,$A76,sept!$J$5:$J$14)</f>
        <v>0</v>
      </c>
      <c r="L76" s="96">
        <f>-SUMIF(okt!$C$5:$C$14,$A76,okt!$J$5:$J$14)</f>
        <v>0</v>
      </c>
      <c r="M76" s="96">
        <f>-SUMIF(nov!$C$5:$C$14,$A76,nov!$J$5:$J$14)</f>
        <v>0</v>
      </c>
      <c r="N76" s="96">
        <f>-SUMIF(dec!$C$5:$C$14,$A76,dec!$J$5:$J$14)</f>
        <v>0</v>
      </c>
      <c r="O76" s="97">
        <f t="shared" si="8"/>
        <v>0</v>
      </c>
      <c r="R76" s="32"/>
      <c r="S76" s="32"/>
      <c r="T76" s="32"/>
    </row>
    <row r="77" spans="1:20" x14ac:dyDescent="0.2">
      <c r="A77" s="106">
        <v>8000</v>
      </c>
      <c r="B77" s="107" t="s">
        <v>168</v>
      </c>
      <c r="C77" s="96">
        <f>-SUMIF(jan!$C$5:$C$14,$A77,jan!$J$5:$J$14)</f>
        <v>-1000</v>
      </c>
      <c r="D77" s="96">
        <f>-SUMIF(febr!$C$5:$C$14,$A77,febr!$J$5:$J$14)</f>
        <v>0</v>
      </c>
      <c r="E77" s="96">
        <f>-SUMIF(mrt!$C$5:$C$14,$A77,mrt!$J$5:$J$14)</f>
        <v>0</v>
      </c>
      <c r="F77" s="96">
        <f>-SUMIF(apr!$C$5:$C$14,$A77,apr!$J$5:$J$14)</f>
        <v>0</v>
      </c>
      <c r="G77" s="96">
        <f>-SUMIF(mei!$C$5:$C$14,$A77,mei!$J$5:$J$14)</f>
        <v>0</v>
      </c>
      <c r="H77" s="96">
        <f>-SUMIF(juni!$C$5:$C$14,$A77,juni!$J$5:$J$14)</f>
        <v>0</v>
      </c>
      <c r="I77" s="96">
        <f>-SUMIF(juli!$C$5:$C$14,$A77,juli!$J$5:$J$14)</f>
        <v>0</v>
      </c>
      <c r="J77" s="96">
        <f>-SUMIF(aug!$C$5:$C$14,$A77,aug!$J$5:$J$14)</f>
        <v>0</v>
      </c>
      <c r="K77" s="96">
        <f>-SUMIF(sept!$C$5:$C$14,$A77,sept!$J$5:$J$14)</f>
        <v>0</v>
      </c>
      <c r="L77" s="96">
        <f>-SUMIF(okt!$C$5:$C$14,$A77,okt!$J$5:$J$14)</f>
        <v>0</v>
      </c>
      <c r="M77" s="96">
        <f>-SUMIF(nov!$C$5:$C$14,$A77,nov!$J$5:$J$14)</f>
        <v>0</v>
      </c>
      <c r="N77" s="96">
        <f>-SUMIF(dec!$C$5:$C$14,$A77,dec!$J$5:$J$14)</f>
        <v>0</v>
      </c>
      <c r="O77" s="97">
        <f t="shared" ref="O77:O85" si="10">SUM(C77:N77)</f>
        <v>-1000</v>
      </c>
      <c r="R77" s="32"/>
      <c r="S77" s="32"/>
      <c r="T77" s="32"/>
    </row>
    <row r="78" spans="1:20" x14ac:dyDescent="0.2">
      <c r="A78" s="106">
        <v>8010</v>
      </c>
      <c r="B78" s="107" t="s">
        <v>166</v>
      </c>
      <c r="C78" s="96">
        <f>-SUMIF(jan!$C$5:$C$14,$A78,jan!$J$5:$J$14)</f>
        <v>0</v>
      </c>
      <c r="D78" s="96">
        <f>-SUMIF(febr!$C$5:$C$14,$A78,febr!$J$5:$J$14)</f>
        <v>0</v>
      </c>
      <c r="E78" s="96">
        <f>-SUMIF(mrt!$C$5:$C$14,$A78,mrt!$J$5:$J$14)</f>
        <v>0</v>
      </c>
      <c r="F78" s="96">
        <f>-SUMIF(apr!$C$5:$C$14,$A78,apr!$J$5:$J$14)</f>
        <v>0</v>
      </c>
      <c r="G78" s="96">
        <f>-SUMIF(mei!$C$5:$C$14,$A78,mei!$J$5:$J$14)</f>
        <v>0</v>
      </c>
      <c r="H78" s="96">
        <f>-SUMIF(juni!$C$5:$C$14,$A78,juni!$J$5:$J$14)</f>
        <v>0</v>
      </c>
      <c r="I78" s="96">
        <f>-SUMIF(juli!$C$5:$C$14,$A78,juli!$J$5:$J$14)</f>
        <v>0</v>
      </c>
      <c r="J78" s="96">
        <f>-SUMIF(aug!$C$5:$C$14,$A78,aug!$J$5:$J$14)</f>
        <v>0</v>
      </c>
      <c r="K78" s="96">
        <f>-SUMIF(sept!$C$5:$C$14,$A78,sept!$J$5:$J$14)</f>
        <v>0</v>
      </c>
      <c r="L78" s="96">
        <f>-SUMIF(okt!$C$5:$C$14,$A78,okt!$J$5:$J$14)</f>
        <v>0</v>
      </c>
      <c r="M78" s="96">
        <f>-SUMIF(nov!$C$5:$C$14,$A78,nov!$J$5:$J$14)</f>
        <v>0</v>
      </c>
      <c r="N78" s="96">
        <f>-SUMIF(dec!$C$5:$C$14,$A78,dec!$J$5:$J$14)</f>
        <v>0</v>
      </c>
      <c r="O78" s="97">
        <f t="shared" si="10"/>
        <v>0</v>
      </c>
      <c r="R78" s="32"/>
      <c r="S78" s="32"/>
      <c r="T78" s="32"/>
    </row>
    <row r="79" spans="1:20" x14ac:dyDescent="0.2">
      <c r="A79" s="106">
        <v>8020</v>
      </c>
      <c r="B79" s="107" t="s">
        <v>167</v>
      </c>
      <c r="C79" s="96">
        <f>-SUMIF(jan!$C$5:$C$14,$A79,jan!$J$5:$J$14)</f>
        <v>0</v>
      </c>
      <c r="D79" s="96">
        <f>-SUMIF(febr!$C$5:$C$14,$A79,febr!$J$5:$J$14)</f>
        <v>0</v>
      </c>
      <c r="E79" s="96">
        <f>-SUMIF(mrt!$C$5:$C$14,$A79,mrt!$J$5:$J$14)</f>
        <v>0</v>
      </c>
      <c r="F79" s="96">
        <f>-SUMIF(apr!$C$5:$C$14,$A79,apr!$J$5:$J$14)</f>
        <v>0</v>
      </c>
      <c r="G79" s="96">
        <f>-SUMIF(mei!$C$5:$C$14,$A79,mei!$J$5:$J$14)</f>
        <v>0</v>
      </c>
      <c r="H79" s="96">
        <f>-SUMIF(juni!$C$5:$C$14,$A79,juni!$J$5:$J$14)</f>
        <v>0</v>
      </c>
      <c r="I79" s="96">
        <f>-SUMIF(juli!$C$5:$C$14,$A79,juli!$J$5:$J$14)</f>
        <v>0</v>
      </c>
      <c r="J79" s="96">
        <f>-SUMIF(aug!$C$5:$C$14,$A79,aug!$J$5:$J$14)</f>
        <v>0</v>
      </c>
      <c r="K79" s="96">
        <f>-SUMIF(sept!$C$5:$C$14,$A79,sept!$J$5:$J$14)</f>
        <v>0</v>
      </c>
      <c r="L79" s="96">
        <f>-SUMIF(okt!$C$5:$C$14,$A79,okt!$J$5:$J$14)</f>
        <v>0</v>
      </c>
      <c r="M79" s="96">
        <f>-SUMIF(nov!$C$5:$C$14,$A79,nov!$J$5:$J$14)</f>
        <v>0</v>
      </c>
      <c r="N79" s="96">
        <f>-SUMIF(dec!$C$5:$C$14,$A79,dec!$J$5:$J$14)</f>
        <v>0</v>
      </c>
      <c r="O79" s="97">
        <f t="shared" si="10"/>
        <v>0</v>
      </c>
      <c r="R79" s="32"/>
      <c r="S79" s="32"/>
      <c r="T79" s="32"/>
    </row>
    <row r="80" spans="1:20" x14ac:dyDescent="0.2">
      <c r="A80" s="106">
        <v>8030</v>
      </c>
      <c r="B80" s="154" t="s">
        <v>169</v>
      </c>
      <c r="C80" s="96">
        <f>-SUMIF(jan!$C$5:$C$14,$A80,jan!$J$5:$J$14)</f>
        <v>0</v>
      </c>
      <c r="D80" s="96">
        <f>-SUMIF(febr!$C$5:$C$14,$A80,febr!$J$5:$J$14)</f>
        <v>0</v>
      </c>
      <c r="E80" s="96">
        <f>-SUMIF(mrt!$C$5:$C$14,$A80,mrt!$J$5:$J$14)</f>
        <v>0</v>
      </c>
      <c r="F80" s="96">
        <f>-SUMIF(apr!$C$5:$C$14,$A80,apr!$J$5:$J$14)</f>
        <v>0</v>
      </c>
      <c r="G80" s="96">
        <f>-SUMIF(mei!$C$5:$C$14,$A80,mei!$J$5:$J$14)</f>
        <v>0</v>
      </c>
      <c r="H80" s="96">
        <f>-SUMIF(juni!$C$5:$C$14,$A80,juni!$J$5:$J$14)</f>
        <v>0</v>
      </c>
      <c r="I80" s="96">
        <f>-SUMIF(juli!$C$5:$C$14,$A80,juli!$J$5:$J$14)</f>
        <v>0</v>
      </c>
      <c r="J80" s="96">
        <f>-SUMIF(aug!$C$5:$C$14,$A80,aug!$J$5:$J$14)</f>
        <v>0</v>
      </c>
      <c r="K80" s="96">
        <f>-SUMIF(sept!$C$5:$C$14,$A80,sept!$J$5:$J$14)</f>
        <v>0</v>
      </c>
      <c r="L80" s="96">
        <f>-SUMIF(okt!$C$5:$C$14,$A80,okt!$J$5:$J$14)</f>
        <v>0</v>
      </c>
      <c r="M80" s="96">
        <f>-SUMIF(nov!$C$5:$C$14,$A80,nov!$J$5:$J$14)</f>
        <v>0</v>
      </c>
      <c r="N80" s="96">
        <f>-SUMIF(dec!$C$5:$C$14,$A80,dec!$J$5:$J$14)</f>
        <v>0</v>
      </c>
      <c r="O80" s="97">
        <f t="shared" si="10"/>
        <v>0</v>
      </c>
      <c r="R80" s="32"/>
      <c r="S80" s="32"/>
      <c r="T80" s="32"/>
    </row>
    <row r="81" spans="1:20" x14ac:dyDescent="0.2">
      <c r="A81" s="106">
        <v>8040</v>
      </c>
      <c r="B81" s="154" t="s">
        <v>170</v>
      </c>
      <c r="C81" s="96">
        <f>-SUMIF(jan!$C$5:$C$14,$A81,jan!$J$5:$J$14)</f>
        <v>0</v>
      </c>
      <c r="D81" s="96">
        <f>-SUMIF(febr!$C$5:$C$14,$A81,febr!$J$5:$J$14)</f>
        <v>0</v>
      </c>
      <c r="E81" s="96">
        <f>-SUMIF(mrt!$C$5:$C$14,$A81,mrt!$J$5:$J$14)</f>
        <v>0</v>
      </c>
      <c r="F81" s="96">
        <f>-SUMIF(apr!$C$5:$C$14,$A81,apr!$J$5:$J$14)</f>
        <v>0</v>
      </c>
      <c r="G81" s="96">
        <f>-SUMIF(mei!$C$5:$C$14,$A81,mei!$J$5:$J$14)</f>
        <v>0</v>
      </c>
      <c r="H81" s="96">
        <f>-SUMIF(juni!$C$5:$C$14,$A81,juni!$J$5:$J$14)</f>
        <v>0</v>
      </c>
      <c r="I81" s="96">
        <f>-SUMIF(juli!$C$5:$C$14,$A81,juli!$J$5:$J$14)</f>
        <v>0</v>
      </c>
      <c r="J81" s="96">
        <f>-SUMIF(aug!$C$5:$C$14,$A81,aug!$J$5:$J$14)</f>
        <v>0</v>
      </c>
      <c r="K81" s="96">
        <f>-SUMIF(sept!$C$5:$C$14,$A81,sept!$J$5:$J$14)</f>
        <v>0</v>
      </c>
      <c r="L81" s="96">
        <f>-SUMIF(okt!$C$5:$C$14,$A81,okt!$J$5:$J$14)</f>
        <v>0</v>
      </c>
      <c r="M81" s="96">
        <f>-SUMIF(nov!$C$5:$C$14,$A81,nov!$J$5:$J$14)</f>
        <v>0</v>
      </c>
      <c r="N81" s="96">
        <f>-SUMIF(dec!$C$5:$C$14,$A81,dec!$J$5:$J$14)</f>
        <v>0</v>
      </c>
      <c r="O81" s="97">
        <f t="shared" si="10"/>
        <v>0</v>
      </c>
      <c r="R81" s="32"/>
      <c r="S81" s="32"/>
      <c r="T81" s="32"/>
    </row>
    <row r="82" spans="1:20" x14ac:dyDescent="0.2">
      <c r="A82" s="106">
        <v>8050</v>
      </c>
      <c r="B82" s="99" t="s">
        <v>71</v>
      </c>
      <c r="C82" s="96">
        <f>-SUMIF(jan!$C$5:$C$14,$A82,jan!$J$5:$J$14)</f>
        <v>0</v>
      </c>
      <c r="D82" s="96">
        <f>-SUMIF(febr!$C$5:$C$14,$A82,febr!$J$5:$J$14)</f>
        <v>0</v>
      </c>
      <c r="E82" s="96">
        <f>-SUMIF(mrt!$C$5:$C$14,$A82,mrt!$J$5:$J$14)</f>
        <v>0</v>
      </c>
      <c r="F82" s="96">
        <f>-SUMIF(apr!$C$5:$C$14,$A82,apr!$J$5:$J$14)</f>
        <v>0</v>
      </c>
      <c r="G82" s="96">
        <f>-SUMIF(mei!$C$5:$C$14,$A82,mei!$J$5:$J$14)</f>
        <v>0</v>
      </c>
      <c r="H82" s="96">
        <f>-SUMIF(juni!$C$5:$C$14,$A82,juni!$J$5:$J$14)</f>
        <v>0</v>
      </c>
      <c r="I82" s="96">
        <f>-SUMIF(juli!$C$5:$C$14,$A82,juli!$J$5:$J$14)</f>
        <v>0</v>
      </c>
      <c r="J82" s="96">
        <f>-SUMIF(aug!$C$5:$C$14,$A82,aug!$J$5:$J$14)</f>
        <v>0</v>
      </c>
      <c r="K82" s="96">
        <f>-SUMIF(sept!$C$5:$C$14,$A82,sept!$J$5:$J$14)</f>
        <v>0</v>
      </c>
      <c r="L82" s="96">
        <f>-SUMIF(okt!$C$5:$C$14,$A82,okt!$J$5:$J$14)</f>
        <v>0</v>
      </c>
      <c r="M82" s="96">
        <f>-SUMIF(nov!$C$5:$C$14,$A82,nov!$J$5:$J$14)</f>
        <v>0</v>
      </c>
      <c r="N82" s="96">
        <f>-SUMIF(dec!$C$5:$C$14,$A82,dec!$J$5:$J$14)</f>
        <v>0</v>
      </c>
      <c r="O82" s="97">
        <f t="shared" si="10"/>
        <v>0</v>
      </c>
      <c r="R82" s="32"/>
      <c r="S82" s="32"/>
      <c r="T82" s="32"/>
    </row>
    <row r="83" spans="1:20" x14ac:dyDescent="0.2">
      <c r="A83" s="106">
        <v>8290</v>
      </c>
      <c r="B83" s="99" t="s">
        <v>174</v>
      </c>
      <c r="C83" s="96">
        <f>ROUND(-SUMIF(jan!$C$5:$C$14,$A83,jan!$J$5:$J$14)/(C$117+1),2)</f>
        <v>0</v>
      </c>
      <c r="D83" s="96">
        <f>ROUND(-SUMIF(febr!$C$5:$C$14,$A83,febr!$J$5:$J$14)/(D$117+1),2)</f>
        <v>0</v>
      </c>
      <c r="E83" s="96">
        <f>ROUND(-SUMIF(mrt!$C$5:$C$14,$A83,mrt!$J$5:$J$14)/(E$117+1),2)</f>
        <v>0</v>
      </c>
      <c r="F83" s="96">
        <f>ROUND(-SUMIF(apr!$C$5:$C$14,$A83,apr!$J$5:$J$14)/(F$117+1),2)</f>
        <v>0</v>
      </c>
      <c r="G83" s="96">
        <f>ROUND(-SUMIF(mei!$C$5:$C$14,$A83,mei!$J$5:$J$14)/(G$117+1),2)</f>
        <v>0</v>
      </c>
      <c r="H83" s="96">
        <f>ROUND(-SUMIF(juni!$C$5:$C$14,$A83,juni!$J$5:$J$14)/(H$117+1),2)</f>
        <v>0</v>
      </c>
      <c r="I83" s="96">
        <f>ROUND(-SUMIF(juli!$C$5:$C$14,$A83,juli!$J$5:$J$14)/(I$117+1),2)</f>
        <v>0</v>
      </c>
      <c r="J83" s="96">
        <f>ROUND(-SUMIF(aug!$C$5:$C$14,$A83,aug!$J$5:$J$14)/(J$117+1),2)</f>
        <v>0</v>
      </c>
      <c r="K83" s="96">
        <f>ROUND(-SUMIF(sept!$C$5:$C$14,$A83,sept!$J$5:$J$14)/(K$117+1),2)</f>
        <v>0</v>
      </c>
      <c r="L83" s="96">
        <f>ROUND(-SUMIF(okt!$C$5:$C$14,$A83,okt!$J$5:$J$14)/(L$117+1),2)</f>
        <v>0</v>
      </c>
      <c r="M83" s="96">
        <f>ROUND(-SUMIF(nov!$C$5:$C$14,$A83,nov!$J$5:$J$14)/(M$117+1),2)</f>
        <v>0</v>
      </c>
      <c r="N83" s="96">
        <f>ROUND(-SUMIF(dec!$C$5:$C$14,$A83,dec!$J$5:$J$14)/(N$117+1),2)</f>
        <v>0</v>
      </c>
      <c r="O83" s="96">
        <f>ROUND(-SUMIF(jan!$C$5:$C$14,$A83,jan!$J$5:$J$14)/1.19,2)</f>
        <v>0</v>
      </c>
      <c r="R83" s="32"/>
      <c r="S83" s="32"/>
      <c r="T83" s="32"/>
    </row>
    <row r="84" spans="1:20" x14ac:dyDescent="0.2">
      <c r="A84" s="106">
        <v>8295</v>
      </c>
      <c r="B84" s="99" t="s">
        <v>175</v>
      </c>
      <c r="C84" s="96">
        <f>ROUND(-SUMIF(jan!$C$5:$C$14,$A84,jan!$J$5:$J$14)/(C$125+1),2)</f>
        <v>-1000</v>
      </c>
      <c r="D84" s="96">
        <f>ROUND(-SUMIF(febr!$C$5:$C$14,$A84,febr!$J$5:$J$14)/(D$125+1),2)</f>
        <v>0</v>
      </c>
      <c r="E84" s="96">
        <f>ROUND(-SUMIF(mrt!$C$5:$C$14,$A84,mrt!$J$5:$J$14)/(E$125+1),2)</f>
        <v>0</v>
      </c>
      <c r="F84" s="96">
        <f>ROUND(-SUMIF(apr!$C$5:$C$14,$A84,apr!$J$5:$J$14)/(F$125+1),2)</f>
        <v>0</v>
      </c>
      <c r="G84" s="96">
        <f>ROUND(-SUMIF(mei!$C$5:$C$14,$A84,mei!$J$5:$J$14)/(G$125+1),2)</f>
        <v>0</v>
      </c>
      <c r="H84" s="96">
        <f>ROUND(-SUMIF(juni!$C$5:$C$14,$A84,juni!$J$5:$J$14)/(H$125+1),2)</f>
        <v>0</v>
      </c>
      <c r="I84" s="96">
        <f>ROUND(-SUMIF(juli!$C$5:$C$14,$A84,juli!$J$5:$J$14)/(I$125+1),2)</f>
        <v>0</v>
      </c>
      <c r="J84" s="96">
        <f>ROUND(-SUMIF(aug!$C$5:$C$14,$A84,aug!$J$5:$J$14)/(J$125+1),2)</f>
        <v>0</v>
      </c>
      <c r="K84" s="96">
        <f>ROUND(-SUMIF(sept!$C$5:$C$14,$A84,sept!$J$5:$J$14)/(K$125+1),2)</f>
        <v>0</v>
      </c>
      <c r="L84" s="96">
        <f>ROUND(-SUMIF(okt!$C$5:$C$14,$A84,okt!$J$5:$J$14)/(L$125+1),2)</f>
        <v>0</v>
      </c>
      <c r="M84" s="96">
        <f>ROUND(-SUMIF(nov!$C$5:$C$14,$A84,nov!$J$5:$J$14)/(M$125+1),2)</f>
        <v>0</v>
      </c>
      <c r="N84" s="96">
        <f>ROUND(-SUMIF(dec!$C$5:$C$14,$A84,dec!$J$5:$J$14)/(N$125+1),2)</f>
        <v>0</v>
      </c>
      <c r="O84" s="96">
        <f>ROUND(-SUMIF(jan!$C$5:$C$14,$A84,jan!$J$5:$J$14)/1.19,2)</f>
        <v>-1016.81</v>
      </c>
      <c r="R84" s="32"/>
      <c r="S84" s="32"/>
      <c r="T84" s="32"/>
    </row>
    <row r="85" spans="1:20" x14ac:dyDescent="0.2">
      <c r="A85" s="106">
        <v>8300</v>
      </c>
      <c r="B85" s="99" t="s">
        <v>72</v>
      </c>
      <c r="C85" s="96">
        <f>-SUMIF(jan!$C$5:$C$14,$A85,jan!$J$5:$J$14)</f>
        <v>-1000</v>
      </c>
      <c r="D85" s="96">
        <f>-SUMIF(febr!$C$5:$C$14,$A85,febr!$J$5:$J$14)</f>
        <v>0</v>
      </c>
      <c r="E85" s="96">
        <f>-SUMIF(mrt!$C$5:$C$14,$A85,mrt!$J$5:$J$14)</f>
        <v>0</v>
      </c>
      <c r="F85" s="96">
        <f>-SUMIF(apr!$C$5:$C$14,$A85,apr!$J$5:$J$14)</f>
        <v>0</v>
      </c>
      <c r="G85" s="96">
        <f>-SUMIF(mei!$C$5:$C$14,$A85,mei!$J$5:$J$14)</f>
        <v>0</v>
      </c>
      <c r="H85" s="96">
        <f>-SUMIF(juni!$C$5:$C$14,$A85,juni!$J$5:$J$14)</f>
        <v>0</v>
      </c>
      <c r="I85" s="96">
        <f>-SUMIF(juli!$C$5:$C$14,$A85,juli!$J$5:$J$14)</f>
        <v>0</v>
      </c>
      <c r="J85" s="96">
        <f>-SUMIF(aug!$C$5:$C$14,$A85,aug!$J$5:$J$14)</f>
        <v>0</v>
      </c>
      <c r="K85" s="96">
        <f>-SUMIF(sept!$C$5:$C$14,$A85,sept!$J$5:$J$14)</f>
        <v>0</v>
      </c>
      <c r="L85" s="96">
        <f>-SUMIF(okt!$C$5:$C$14,$A85,okt!$J$5:$J$14)</f>
        <v>0</v>
      </c>
      <c r="M85" s="96">
        <f>-SUMIF(nov!$C$5:$C$14,$A85,nov!$J$5:$J$14)</f>
        <v>0</v>
      </c>
      <c r="N85" s="96">
        <f>-SUMIF(dec!$C$5:$C$14,$A85,dec!$J$5:$J$14)</f>
        <v>0</v>
      </c>
      <c r="O85" s="97">
        <f t="shared" si="10"/>
        <v>-1000</v>
      </c>
      <c r="R85" s="32"/>
      <c r="S85" s="32"/>
      <c r="T85" s="32"/>
    </row>
    <row r="86" spans="1:20" x14ac:dyDescent="0.2">
      <c r="A86" s="102">
        <v>9000</v>
      </c>
      <c r="B86" s="95" t="s">
        <v>73</v>
      </c>
      <c r="C86" s="96">
        <f>-SUMIF(jan!$C$5:$C$14,$A86,jan!$J$5:$J$14)</f>
        <v>0</v>
      </c>
      <c r="D86" s="96">
        <f>-SUMIF(febr!$C$5:$C$14,$A86,febr!$J$5:$J$14)</f>
        <v>0</v>
      </c>
      <c r="E86" s="96">
        <f>-SUMIF(mrt!$C$5:$C$14,$A86,mrt!$J$5:$J$14)</f>
        <v>0</v>
      </c>
      <c r="F86" s="96">
        <f>-SUMIF(apr!$C$5:$C$14,$A86,apr!$J$5:$J$14)</f>
        <v>0</v>
      </c>
      <c r="G86" s="96">
        <f>-SUMIF(mei!$C$5:$C$14,$A86,mei!$J$5:$J$14)</f>
        <v>0</v>
      </c>
      <c r="H86" s="96">
        <f>-SUMIF(juni!$C$5:$C$14,$A86,juni!$J$5:$J$14)</f>
        <v>0</v>
      </c>
      <c r="I86" s="96">
        <f>-SUMIF(juli!$C$5:$C$14,$A86,juli!$J$5:$J$14)</f>
        <v>0</v>
      </c>
      <c r="J86" s="96">
        <f>-SUMIF(aug!$C$5:$C$14,$A86,aug!$J$5:$J$14)</f>
        <v>0</v>
      </c>
      <c r="K86" s="96">
        <f>-SUMIF(sept!$C$5:$C$14,$A86,sept!$J$5:$J$14)</f>
        <v>0</v>
      </c>
      <c r="L86" s="96">
        <f>-SUMIF(okt!$C$5:$C$14,$A86,okt!$J$5:$J$14)</f>
        <v>0</v>
      </c>
      <c r="M86" s="96">
        <f>-SUMIF(nov!$C$5:$C$14,$A86,nov!$J$5:$J$14)</f>
        <v>0</v>
      </c>
      <c r="N86" s="96">
        <f>-SUMIF(dec!$C$5:$C$14,$A86,dec!$J$5:$J$14)</f>
        <v>0</v>
      </c>
      <c r="O86" s="97">
        <f t="shared" ref="O86" si="11">SUM(C86:N86)</f>
        <v>0</v>
      </c>
      <c r="R86" s="32"/>
      <c r="S86" s="32"/>
      <c r="T86" s="32"/>
    </row>
    <row r="87" spans="1:20" x14ac:dyDescent="0.2">
      <c r="A87" s="102">
        <v>9100</v>
      </c>
      <c r="B87" s="95" t="s">
        <v>74</v>
      </c>
      <c r="C87" s="96">
        <f>-SUMIF(jan!$C$5:$C$14,$A87,jan!$J$5:$J$14)</f>
        <v>0</v>
      </c>
      <c r="D87" s="96">
        <f>-SUMIF(febr!$C$5:$C$14,$A87,febr!$J$5:$J$14)</f>
        <v>0</v>
      </c>
      <c r="E87" s="96">
        <f>-SUMIF(mrt!$C$5:$C$14,$A87,mrt!$J$5:$J$14)</f>
        <v>0</v>
      </c>
      <c r="F87" s="96">
        <f>-SUMIF(apr!$C$5:$C$14,$A87,apr!$J$5:$J$14)</f>
        <v>0</v>
      </c>
      <c r="G87" s="96">
        <f>-SUMIF(mei!$C$5:$C$14,$A87,mei!$J$5:$J$14)</f>
        <v>0</v>
      </c>
      <c r="H87" s="96">
        <f>-SUMIF(juni!$C$5:$C$14,$A87,juni!$J$5:$J$14)</f>
        <v>0</v>
      </c>
      <c r="I87" s="96">
        <f>-SUMIF(juli!$C$5:$C$14,$A87,juli!$J$5:$J$14)</f>
        <v>0</v>
      </c>
      <c r="J87" s="96">
        <f>-SUMIF(aug!$C$5:$C$14,$A87,aug!$J$5:$J$14)</f>
        <v>0</v>
      </c>
      <c r="K87" s="96">
        <f>-SUMIF(sept!$C$5:$C$14,$A87,sept!$J$5:$J$14)</f>
        <v>0</v>
      </c>
      <c r="L87" s="96">
        <f>-SUMIF(okt!$C$5:$C$14,$A87,okt!$J$5:$J$14)</f>
        <v>0</v>
      </c>
      <c r="M87" s="96">
        <f>-SUMIF(nov!$C$5:$C$14,$A87,nov!$J$5:$J$14)</f>
        <v>0</v>
      </c>
      <c r="N87" s="96">
        <f>-SUMIF(dec!$C$5:$C$14,$A87,dec!$J$5:$J$14)</f>
        <v>0</v>
      </c>
      <c r="O87" s="97">
        <f t="shared" ref="O87" si="12">SUM(C87:N87)</f>
        <v>0</v>
      </c>
      <c r="R87" s="32"/>
      <c r="S87" s="32"/>
      <c r="T87" s="32"/>
    </row>
    <row r="88" spans="1:20" ht="15" thickBot="1" x14ac:dyDescent="0.25">
      <c r="A88" s="17"/>
      <c r="B88" s="10"/>
      <c r="C88" s="92">
        <f t="shared" ref="C88:N88" si="13">SUM(C3:C87)</f>
        <v>0</v>
      </c>
      <c r="D88" s="92">
        <f t="shared" si="13"/>
        <v>0</v>
      </c>
      <c r="E88" s="92">
        <f t="shared" si="13"/>
        <v>0</v>
      </c>
      <c r="F88" s="92">
        <f t="shared" si="13"/>
        <v>0</v>
      </c>
      <c r="G88" s="92">
        <f t="shared" si="13"/>
        <v>0</v>
      </c>
      <c r="H88" s="92">
        <f t="shared" si="13"/>
        <v>0</v>
      </c>
      <c r="I88" s="92">
        <f t="shared" si="13"/>
        <v>0</v>
      </c>
      <c r="J88" s="92">
        <f t="shared" si="13"/>
        <v>0</v>
      </c>
      <c r="K88" s="92">
        <f t="shared" si="13"/>
        <v>0</v>
      </c>
      <c r="L88" s="92">
        <f t="shared" si="13"/>
        <v>0</v>
      </c>
      <c r="M88" s="92">
        <f t="shared" si="13"/>
        <v>0</v>
      </c>
      <c r="N88" s="93">
        <f t="shared" si="13"/>
        <v>0</v>
      </c>
      <c r="O88" s="94">
        <f t="shared" ref="O88" si="14">SUM(C88:N88)</f>
        <v>0</v>
      </c>
    </row>
    <row r="89" spans="1:20" ht="15" thickTop="1" x14ac:dyDescent="0.2">
      <c r="A89" s="17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</row>
    <row r="90" spans="1:20" x14ac:dyDescent="0.2">
      <c r="A90" s="108"/>
      <c r="B90" s="109"/>
      <c r="C90" s="86"/>
      <c r="D90" s="109"/>
      <c r="E90" s="109"/>
      <c r="F90" s="109"/>
      <c r="G90" s="109"/>
      <c r="H90" s="109"/>
      <c r="I90" s="86"/>
      <c r="J90" s="109"/>
      <c r="K90" s="109"/>
      <c r="L90" s="109"/>
      <c r="M90" s="109"/>
      <c r="N90" s="109"/>
      <c r="O90" s="109"/>
    </row>
    <row r="91" spans="1:20" ht="15" x14ac:dyDescent="0.25">
      <c r="A91" s="112"/>
      <c r="B91" s="10" t="s">
        <v>77</v>
      </c>
      <c r="C91" s="55"/>
      <c r="D91" s="181" t="s">
        <v>79</v>
      </c>
      <c r="E91" s="182"/>
      <c r="F91" s="28"/>
      <c r="G91" s="181" t="s">
        <v>83</v>
      </c>
      <c r="H91" s="182"/>
      <c r="I91" s="55"/>
      <c r="J91" s="181" t="s">
        <v>84</v>
      </c>
      <c r="K91" s="182"/>
      <c r="L91" s="28"/>
      <c r="M91" s="181" t="s">
        <v>85</v>
      </c>
      <c r="N91" s="182"/>
      <c r="O91" s="10"/>
    </row>
    <row r="92" spans="1:20" x14ac:dyDescent="0.2">
      <c r="A92" s="112"/>
      <c r="B92" s="10"/>
      <c r="C92" s="55"/>
      <c r="D92" s="55"/>
      <c r="E92" s="28"/>
      <c r="F92" s="28"/>
      <c r="G92" s="28"/>
      <c r="H92" s="28"/>
      <c r="I92" s="55"/>
      <c r="J92" s="28"/>
      <c r="K92" s="28"/>
      <c r="L92" s="28"/>
      <c r="M92" s="28"/>
      <c r="N92" s="28"/>
      <c r="O92" s="10"/>
    </row>
    <row r="93" spans="1:20" x14ac:dyDescent="0.2">
      <c r="A93" s="112"/>
      <c r="B93" s="10"/>
      <c r="C93" s="55"/>
      <c r="D93" s="55" t="s">
        <v>78</v>
      </c>
      <c r="E93" s="28" t="s">
        <v>80</v>
      </c>
      <c r="F93" s="28"/>
      <c r="G93" s="55" t="s">
        <v>78</v>
      </c>
      <c r="H93" s="28" t="s">
        <v>80</v>
      </c>
      <c r="I93" s="55"/>
      <c r="J93" s="55" t="s">
        <v>78</v>
      </c>
      <c r="K93" s="28" t="s">
        <v>80</v>
      </c>
      <c r="L93" s="28"/>
      <c r="M93" s="55" t="s">
        <v>78</v>
      </c>
      <c r="N93" s="28" t="s">
        <v>80</v>
      </c>
      <c r="O93" s="10"/>
    </row>
    <row r="94" spans="1:20" ht="15" x14ac:dyDescent="0.25">
      <c r="A94" s="112"/>
      <c r="B94" s="10"/>
      <c r="C94" s="113" t="s">
        <v>129</v>
      </c>
      <c r="D94" s="55"/>
      <c r="E94" s="28"/>
      <c r="F94" s="28"/>
      <c r="G94" s="114"/>
      <c r="H94" s="115"/>
      <c r="I94" s="55"/>
      <c r="J94" s="114"/>
      <c r="K94" s="115"/>
      <c r="L94" s="28"/>
      <c r="M94" s="55"/>
      <c r="N94" s="115"/>
      <c r="O94" s="10"/>
    </row>
    <row r="95" spans="1:20" x14ac:dyDescent="0.2">
      <c r="A95" s="112" t="s">
        <v>109</v>
      </c>
      <c r="B95" s="10" t="s">
        <v>127</v>
      </c>
      <c r="C95" s="116">
        <v>19</v>
      </c>
      <c r="D95" s="114">
        <f>-SUM(C77:E77)-SUM(C78:E78)-SUM(C79:E79)-SUM(C83:E83)-(SUM(C73:E73))</f>
        <v>900</v>
      </c>
      <c r="E95" s="114">
        <f>IF(($C95/100)*D95&gt;((-SUM(C27:E27)-SUM(C29:E29)+15)),"fout bij uitsplitsing btw 1",IF(($C95/100)*D95&lt;((-SUM(C27:E27)-SUM(C29:E29)-15)),"fout  bij uitsplitsing btw",ROUND(-SUM(C27:E27)-SUM(C29:E29),0)))</f>
        <v>171</v>
      </c>
      <c r="F95" s="28"/>
      <c r="G95" s="114">
        <f>-SUM(F77:H77)-SUM(F78:H78)-SUM(F79:H79)-SUM(F83:H83)-(SUM(F73:H73))</f>
        <v>0</v>
      </c>
      <c r="H95" s="114">
        <f>IF(($C95/100)*G95&gt;((-SUM(F27:H27)-SUM(F29:H29)+15)),"fout bij uitsplitsing btw",IF(($C95/100)*G95&lt;((-SUM(F27:H27)-SUM(F29:H29)-15)),"fout  bij uitsplitsing btw",ROUND(-SUM(F27:H27)-SUM(F29:H29),0)))</f>
        <v>0</v>
      </c>
      <c r="I95" s="55"/>
      <c r="J95" s="114">
        <f>-SUM(I77:K77)-SUM(I78:K78)-SUM(I79:K79)-SUM(I83:K83)-(SUM(I73:K73))</f>
        <v>0</v>
      </c>
      <c r="K95" s="114">
        <f>IF(($C95/100)*J95&gt;((-SUM(I27:K27)-SUM(I29:K29)+15)),"fout bij uitsplitsing btw",IF(($C95/100)*J95&lt;((-SUM(I27:K27)-SUM(I29:K29)-15)),"fout  bij uitsplitsing btw",ROUND(-SUM(I27:K27)-SUM(I29:K29),0)))</f>
        <v>0</v>
      </c>
      <c r="L95" s="28"/>
      <c r="M95" s="114">
        <f>-SUM(L77:N77)-SUM(L78:N78)-SUM(L79:N79)-SUM(L83:N83)-SUM(L73:N73)</f>
        <v>0</v>
      </c>
      <c r="N95" s="114">
        <f>IF(($C95/100)*M95&gt;((-SUM(L27:N27)-SUM(L29:N29)+15)),"fout bij uitsplitsing btw 1",IF(($C95/100)*M95&lt;((-SUM(L27:N27)-SUM(L29:N29)-15)),"fout  bij uitsplitsing btw",ROUND(-SUM(L27:N27)-SUM(L29:N29),0)))</f>
        <v>0</v>
      </c>
      <c r="O95" s="10"/>
    </row>
    <row r="96" spans="1:20" x14ac:dyDescent="0.2">
      <c r="A96" s="112"/>
      <c r="B96" s="10"/>
      <c r="C96" s="117">
        <v>21</v>
      </c>
      <c r="D96" s="114">
        <f>-SUM(C80:E80)-SUM(C81:E81)-SUM(C84:E84)-(SUM(C74:E74))</f>
        <v>1000</v>
      </c>
      <c r="E96" s="114">
        <f>IF(($C96/100)*D96&gt;((-SUM(C28:E28)-SUM(C30:E30)+15)),"fout bij uitsplitsing btw 1",IF(($C96/100)*D96&lt;((-SUM(C28:E28)-SUM(C30:E30)-15)),"fout  bij uitsplitsing btw",ROUND(-SUM(C28:E28)-SUM(C30:E30),0)))</f>
        <v>210</v>
      </c>
      <c r="F96" s="28"/>
      <c r="G96" s="114">
        <f>-SUM(F80:H80)-SUM(F81:H81)-SUM(F84:H84)-SUM(F74:H74)</f>
        <v>0</v>
      </c>
      <c r="H96" s="114">
        <f>IF(($C96/100)*G96&gt;((-SUM(F28:H28)-SUM(F30:H30)+15)),"fout bij uitsplitsing btw 1",IF(($C96/100)*G96&lt;((-SUM(F28:H28)-SUM(F30:H30)-15)),"fout  bij uitsplitsing btw",ROUND(-SUM(F28:H28)-SUM(F30:H30),0)))</f>
        <v>0</v>
      </c>
      <c r="I96" s="55"/>
      <c r="J96" s="114">
        <f>-SUM(I80:K80)-SUM(I81:K81)-SUM(I84:K84)-SUM(I74:K74)</f>
        <v>0</v>
      </c>
      <c r="K96" s="114">
        <f>IF(($C96/100)*J96&gt;((-SUM(I28:K28)-SUM(I30:K30)+15)),"fout bij uitsplitsing btw 1",IF(($C96/100)*J96&lt;((-SUM(I28:K28)-SUM(I30:K30)-15)),"fout  bij uitsplitsing btw",ROUND(-SUM(I28:K28)-SUM(I30:K30),0)))</f>
        <v>0</v>
      </c>
      <c r="L96" s="28"/>
      <c r="M96" s="114">
        <f>-SUM(L80:N80)-SUM(L81:N81)-SUM(L84:N84)-SUM(L74:N74)</f>
        <v>0</v>
      </c>
      <c r="N96" s="114">
        <f>IF(($C96/100)*M96&gt;((-SUM(L28:N28)-SUM(L30:N30)+15)),"fout bij uitsplitsing btw 1",IF(($C96/100)*M96&lt;((-SUM(L28:N28)-SUM(L30:N30)-15)),"fout  bij uitsplitsing btw",ROUND(-SUM(L28:N28)-SUM(L30:N30),0)))</f>
        <v>0</v>
      </c>
      <c r="O96" s="10"/>
    </row>
    <row r="97" spans="1:15" x14ac:dyDescent="0.2">
      <c r="A97" s="112" t="s">
        <v>110</v>
      </c>
      <c r="B97" s="10" t="s">
        <v>128</v>
      </c>
      <c r="C97" s="116">
        <v>6</v>
      </c>
      <c r="D97" s="118">
        <f>-SUM(C82:E82)</f>
        <v>0</v>
      </c>
      <c r="E97" s="114">
        <f>IF(($C97/100)*D97&gt;(-SUM(C31:E31)+5),"fout bij uitsplitsing btw",IF(($C97/100)*D97&lt;(-SUM(C31:E31)-5),"fout  bij uitsplitsing btw",ROUND(-SUM(C31:E31),0)))</f>
        <v>0</v>
      </c>
      <c r="F97" s="28"/>
      <c r="G97" s="115">
        <f>-SUM(F82:H82)</f>
        <v>0</v>
      </c>
      <c r="H97" s="114">
        <f>IF(($C97/100)*G97&gt;(-SUM(F31:H31)+5),"fout bij uitsplitsing btw",IF(($C97/100)*G97&lt;(-SUM(F31:H31)-5),"fout  bij uitsplitsing btw",ROUND(-SUM(F31:H31),0)))</f>
        <v>0</v>
      </c>
      <c r="I97" s="55"/>
      <c r="J97" s="115">
        <f>-SUM(I82:K82)</f>
        <v>0</v>
      </c>
      <c r="K97" s="114">
        <f>IF(($C97/100)*J97&gt;(-SUM(I31:K31)+5),"fout bij uitsplitsing btw",IF(($C97/100)*J97&lt;(-SUM(I31:K31)-5),"fout  bij uitsplitsing btw",ROUND(-SUM(I31:K31),0)))</f>
        <v>0</v>
      </c>
      <c r="L97" s="28"/>
      <c r="M97" s="115">
        <f>-SUM(L82:N82)</f>
        <v>0</v>
      </c>
      <c r="N97" s="114">
        <f>IF(($C97/100)*M97&gt;(-SUM(L31:N31)+5),"fout bij uitsplitsing btw",IF(($C97/100)*M97&lt;(-SUM(L31:N31)-5),"fout  bij uitsplitsing btw",ROUND(-SUM(L31:N31),0)))</f>
        <v>0</v>
      </c>
      <c r="O97" s="10"/>
    </row>
    <row r="98" spans="1:15" x14ac:dyDescent="0.2">
      <c r="A98" s="112"/>
      <c r="B98" s="10"/>
      <c r="C98" s="117"/>
      <c r="D98" s="118"/>
      <c r="E98" s="115"/>
      <c r="F98" s="28"/>
      <c r="G98" s="115"/>
      <c r="H98" s="115"/>
      <c r="I98" s="55"/>
      <c r="J98" s="115"/>
      <c r="K98" s="115"/>
      <c r="L98" s="28"/>
      <c r="M98" s="115"/>
      <c r="N98" s="115"/>
      <c r="O98" s="10"/>
    </row>
    <row r="99" spans="1:15" x14ac:dyDescent="0.2">
      <c r="A99" s="112" t="s">
        <v>111</v>
      </c>
      <c r="B99" s="10" t="s">
        <v>81</v>
      </c>
      <c r="C99" s="117"/>
      <c r="D99" s="118">
        <f>-SUM(C85:E85)</f>
        <v>1000</v>
      </c>
      <c r="E99" s="114"/>
      <c r="F99" s="28"/>
      <c r="G99" s="115">
        <f>-SUM(F85:H85)</f>
        <v>0</v>
      </c>
      <c r="H99" s="115"/>
      <c r="I99" s="55"/>
      <c r="J99" s="115">
        <f>-SUM(I85:K85)</f>
        <v>0</v>
      </c>
      <c r="K99" s="115"/>
      <c r="L99" s="28"/>
      <c r="M99" s="115">
        <f>-SUM(L85:N85)</f>
        <v>0</v>
      </c>
      <c r="N99" s="115"/>
      <c r="O99" s="10"/>
    </row>
    <row r="100" spans="1:15" x14ac:dyDescent="0.2">
      <c r="A100" s="112"/>
      <c r="B100" s="10"/>
      <c r="C100" s="117"/>
      <c r="D100" s="118"/>
      <c r="E100" s="115"/>
      <c r="F100" s="28"/>
      <c r="G100" s="115"/>
      <c r="H100" s="115"/>
      <c r="I100" s="55"/>
      <c r="J100" s="115"/>
      <c r="K100" s="115"/>
      <c r="L100" s="28"/>
      <c r="M100" s="115"/>
      <c r="N100" s="115"/>
      <c r="O100" s="10"/>
    </row>
    <row r="101" spans="1:15" x14ac:dyDescent="0.2">
      <c r="A101" s="119" t="s">
        <v>112</v>
      </c>
      <c r="B101" t="s">
        <v>113</v>
      </c>
      <c r="C101" s="116">
        <v>19</v>
      </c>
      <c r="D101" s="118">
        <f>SUM(C76:E76)</f>
        <v>0</v>
      </c>
      <c r="E101" s="120">
        <f>ROUND(D101*($C101/100),0)</f>
        <v>0</v>
      </c>
      <c r="F101" s="44"/>
      <c r="G101" s="115">
        <f>-SUM(F76:H76)</f>
        <v>0</v>
      </c>
      <c r="H101" s="120">
        <f>ROUND(G101*($C101/100),0)</f>
        <v>0</v>
      </c>
      <c r="I101" s="121"/>
      <c r="J101" s="115">
        <f>SUM(I76:K76)</f>
        <v>0</v>
      </c>
      <c r="K101" s="120">
        <f>ROUND(J101*($C101/100),0)</f>
        <v>0</v>
      </c>
      <c r="L101" s="44"/>
      <c r="M101" s="115">
        <f>SUM(L76:N76)</f>
        <v>0</v>
      </c>
      <c r="N101" s="120">
        <f>ROUND(M101*($C101/100),0)</f>
        <v>0</v>
      </c>
      <c r="O101" s="10"/>
    </row>
    <row r="102" spans="1:15" x14ac:dyDescent="0.2">
      <c r="A102" s="119"/>
      <c r="C102" s="121"/>
      <c r="D102" s="122"/>
      <c r="E102" s="126"/>
      <c r="F102" s="44"/>
      <c r="G102" s="120"/>
      <c r="H102" s="126"/>
      <c r="I102" s="121"/>
      <c r="J102" s="120"/>
      <c r="K102" s="126"/>
      <c r="L102" s="44"/>
      <c r="M102" s="120"/>
      <c r="N102" s="127"/>
      <c r="O102" s="10"/>
    </row>
    <row r="103" spans="1:15" x14ac:dyDescent="0.2">
      <c r="A103" s="112"/>
      <c r="B103" s="10"/>
      <c r="C103" s="55"/>
      <c r="D103" s="118"/>
      <c r="E103" s="115">
        <f>SUM(E95:E101)</f>
        <v>381</v>
      </c>
      <c r="F103" s="28"/>
      <c r="G103" s="115"/>
      <c r="H103" s="115">
        <f>SUM(H95:H101)</f>
        <v>0</v>
      </c>
      <c r="I103" s="55"/>
      <c r="J103" s="115"/>
      <c r="K103" s="115">
        <f>SUM(K95:K101)</f>
        <v>0</v>
      </c>
      <c r="L103" s="28"/>
      <c r="M103" s="28"/>
      <c r="N103" s="123">
        <f>SUM(N95:N101)</f>
        <v>0</v>
      </c>
      <c r="O103" s="10"/>
    </row>
    <row r="104" spans="1:15" x14ac:dyDescent="0.2">
      <c r="A104" s="112"/>
      <c r="B104" s="10"/>
      <c r="C104" s="55"/>
      <c r="D104" s="118"/>
      <c r="E104" s="115"/>
      <c r="F104" s="28"/>
      <c r="G104" s="115"/>
      <c r="H104" s="115"/>
      <c r="I104" s="55"/>
      <c r="J104" s="115"/>
      <c r="K104" s="115"/>
      <c r="L104" s="28"/>
      <c r="M104" s="28"/>
      <c r="N104" s="123"/>
      <c r="O104" s="10"/>
    </row>
    <row r="105" spans="1:15" x14ac:dyDescent="0.2">
      <c r="A105" s="112"/>
      <c r="B105" s="10" t="s">
        <v>82</v>
      </c>
      <c r="C105" s="55"/>
      <c r="D105" s="115"/>
      <c r="E105" s="125">
        <f>SUM(C26:E26)+E101</f>
        <v>399.19</v>
      </c>
      <c r="F105" s="28"/>
      <c r="G105" s="115"/>
      <c r="H105" s="125">
        <f>SUM(F26:H26)+H101</f>
        <v>0</v>
      </c>
      <c r="I105" s="55"/>
      <c r="J105" s="115"/>
      <c r="K105" s="125">
        <f>SUM(I26:K26)+K101</f>
        <v>0</v>
      </c>
      <c r="L105" s="28"/>
      <c r="M105" s="28"/>
      <c r="N105" s="128">
        <f>SUM(L26:N26)+N101</f>
        <v>0</v>
      </c>
      <c r="O105" s="10"/>
    </row>
    <row r="106" spans="1:15" x14ac:dyDescent="0.2">
      <c r="A106" s="112"/>
      <c r="B106" s="10"/>
      <c r="C106" s="55"/>
      <c r="D106" s="115"/>
      <c r="E106" s="115"/>
      <c r="F106" s="28"/>
      <c r="G106" s="115"/>
      <c r="H106" s="115"/>
      <c r="I106" s="55"/>
      <c r="J106" s="115"/>
      <c r="K106" s="115"/>
      <c r="L106" s="28"/>
      <c r="M106" s="28"/>
      <c r="N106" s="123"/>
      <c r="O106" s="10"/>
    </row>
    <row r="107" spans="1:15" ht="15.75" thickBot="1" x14ac:dyDescent="0.3">
      <c r="A107" s="112"/>
      <c r="B107" s="10"/>
      <c r="C107" s="176" t="str">
        <f>IF(E107&gt;0,"Te betalen",IF(E107=0," ","Te ontvangen"))</f>
        <v>Te ontvangen</v>
      </c>
      <c r="D107" s="177"/>
      <c r="E107" s="129">
        <f>E103-E105</f>
        <v>-18.189999999999998</v>
      </c>
      <c r="F107" s="176" t="str">
        <f>IF(H107&gt;0,"Te betalen",IF(H107=0," ","Te ontvangen"))</f>
        <v xml:space="preserve"> </v>
      </c>
      <c r="G107" s="177"/>
      <c r="H107" s="129">
        <f>H103-H105</f>
        <v>0</v>
      </c>
      <c r="I107" s="176" t="str">
        <f>IF(K107&gt;0,"Te betalen",IF(K107=0," ","Te ontvangen"))</f>
        <v xml:space="preserve"> </v>
      </c>
      <c r="J107" s="178"/>
      <c r="K107" s="129">
        <f>K103-K105</f>
        <v>0</v>
      </c>
      <c r="L107" s="176" t="str">
        <f>IF(N107&gt;0,"Te betalen",IF(N107=0," ","Te ontvangen"))</f>
        <v xml:space="preserve"> </v>
      </c>
      <c r="M107" s="177"/>
      <c r="N107" s="129">
        <f>N103-N105</f>
        <v>0</v>
      </c>
      <c r="O107" s="10"/>
    </row>
    <row r="108" spans="1:15" ht="15" thickTop="1" x14ac:dyDescent="0.2">
      <c r="A108" s="119"/>
      <c r="C108" s="121"/>
      <c r="D108" s="44"/>
      <c r="E108" s="44"/>
      <c r="F108" s="44"/>
      <c r="G108" s="120"/>
      <c r="H108" s="120"/>
      <c r="I108" s="121"/>
      <c r="J108" s="44"/>
      <c r="K108" s="44"/>
      <c r="L108" s="44"/>
      <c r="M108" s="44"/>
      <c r="N108" s="124"/>
    </row>
    <row r="109" spans="1:15" x14ac:dyDescent="0.2">
      <c r="A109" s="119"/>
      <c r="C109" s="121"/>
      <c r="D109" s="167"/>
      <c r="E109" s="167"/>
      <c r="F109" s="44"/>
      <c r="G109" s="44"/>
      <c r="H109" s="44"/>
      <c r="I109" s="121"/>
      <c r="J109" s="44"/>
      <c r="K109" s="44"/>
      <c r="L109" s="44"/>
      <c r="M109" s="44"/>
      <c r="N109" s="44"/>
    </row>
    <row r="110" spans="1:15" x14ac:dyDescent="0.2">
      <c r="A110" s="119"/>
      <c r="C110" s="121"/>
      <c r="D110" s="44"/>
      <c r="E110" s="44"/>
      <c r="F110" s="44"/>
      <c r="G110" s="44"/>
      <c r="H110" s="44"/>
      <c r="I110" s="121"/>
      <c r="J110" s="44"/>
      <c r="K110" s="44"/>
      <c r="L110" s="44"/>
      <c r="M110" s="44"/>
      <c r="N110" s="44"/>
    </row>
    <row r="111" spans="1:15" x14ac:dyDescent="0.2">
      <c r="A111" s="170"/>
      <c r="B111" s="171"/>
      <c r="C111" s="172"/>
      <c r="D111" s="171"/>
      <c r="E111" s="171"/>
      <c r="F111" s="171"/>
      <c r="G111" s="171"/>
      <c r="H111" s="171"/>
      <c r="I111" s="172"/>
      <c r="J111" s="171"/>
      <c r="K111" s="171"/>
      <c r="L111" s="171"/>
      <c r="M111" s="171"/>
      <c r="N111" s="171"/>
    </row>
    <row r="112" spans="1:15" x14ac:dyDescent="0.2">
      <c r="A112" s="173">
        <f>A73</f>
        <v>7290</v>
      </c>
      <c r="B112" s="174"/>
      <c r="C112" s="175">
        <f>-SUMIF(jan!$C$5:$C$14,$A112,jan!$J$5:$J$14)</f>
        <v>119</v>
      </c>
      <c r="D112" s="175">
        <f>-SUMIF(febr!$C$5:$C$14,$A112,febr!$J$5:$J$14)</f>
        <v>0</v>
      </c>
      <c r="E112" s="175">
        <f>-SUMIF(mrt!$C$5:$C$14,$A112,mrt!$J$5:$J$14)</f>
        <v>0</v>
      </c>
      <c r="F112" s="175">
        <f>-SUMIF(apr!$C$5:$C$14,$A112,apr!$J$5:$J$14)</f>
        <v>0</v>
      </c>
      <c r="G112" s="175">
        <f>-SUMIF(mei!$C$5:$C$14,$A112,mei!$J$5:$J$14)</f>
        <v>0</v>
      </c>
      <c r="H112" s="175">
        <f>-SUMIF(juni!$C$5:$C$14,$A112,juni!$J$5:$J$14)</f>
        <v>0</v>
      </c>
      <c r="I112" s="175">
        <f>-SUMIF(juli!$C$5:$C$14,$A112,juli!$J$5:$J$14)</f>
        <v>0</v>
      </c>
      <c r="J112" s="175">
        <f>-SUMIF(aug!$C$5:$C$14,$A112,aug!$J$5:$J$14)</f>
        <v>0</v>
      </c>
      <c r="K112" s="175">
        <f>-SUMIF(sept!$C$5:$C$14,$A112,sept!$J$5:$J$14)</f>
        <v>0</v>
      </c>
      <c r="L112" s="175">
        <f>-SUMIF(okt!$C$5:$C$14,$A112,okt!$J$5:$J$14)</f>
        <v>0</v>
      </c>
      <c r="M112" s="175">
        <f>-SUMIF(nov!$C$5:$C$14,$A112,nov!$J$5:$J$14)</f>
        <v>0</v>
      </c>
      <c r="N112" s="175">
        <f>-SUMIF(dec!$C$5:$C$14,$A112,dec!$J$5:$J$14)</f>
        <v>0</v>
      </c>
    </row>
    <row r="113" spans="1:14" x14ac:dyDescent="0.2">
      <c r="A113" s="173">
        <f>A83</f>
        <v>8290</v>
      </c>
      <c r="B113" s="174"/>
      <c r="C113" s="175">
        <f>-SUMIF(jan!$C$5:$C$14,$A113,jan!$J$5:$J$14)</f>
        <v>0</v>
      </c>
      <c r="D113" s="175">
        <f>-SUMIF(febr!$C$5:$C$14,$A113,febr!$J$5:$J$14)</f>
        <v>0</v>
      </c>
      <c r="E113" s="175">
        <f>-SUMIF(mrt!$C$5:$C$14,$A113,mrt!$J$5:$J$14)</f>
        <v>0</v>
      </c>
      <c r="F113" s="175">
        <f>-SUMIF(apr!$C$5:$C$14,$A113,apr!$J$5:$J$14)</f>
        <v>0</v>
      </c>
      <c r="G113" s="175">
        <f>-SUMIF(mei!$C$5:$C$14,$A113,mei!$J$5:$J$14)</f>
        <v>0</v>
      </c>
      <c r="H113" s="175">
        <f>-SUMIF(juni!$C$5:$C$14,$A113,juni!$J$5:$J$14)</f>
        <v>0</v>
      </c>
      <c r="I113" s="175">
        <f>-SUMIF(juli!$C$5:$C$14,$A113,juli!$J$5:$J$14)</f>
        <v>0</v>
      </c>
      <c r="J113" s="175">
        <f>-SUMIF(aug!$C$5:$C$14,$A113,aug!$J$5:$J$14)</f>
        <v>0</v>
      </c>
      <c r="K113" s="175">
        <f>-SUMIF(sept!$C$5:$C$14,$A113,sept!$J$5:$J$14)</f>
        <v>0</v>
      </c>
      <c r="L113" s="175">
        <f>-SUMIF(okt!$C$5:$C$14,$A113,okt!$J$5:$J$14)</f>
        <v>0</v>
      </c>
      <c r="M113" s="175">
        <f>-SUMIF(nov!$C$5:$C$14,$A113,nov!$J$5:$J$14)</f>
        <v>0</v>
      </c>
      <c r="N113" s="175">
        <f>-SUMIF(dec!$C$5:$C$14,$A113,dec!$J$5:$J$14)</f>
        <v>0</v>
      </c>
    </row>
    <row r="114" spans="1:14" x14ac:dyDescent="0.2">
      <c r="A114" s="173"/>
      <c r="B114" s="174"/>
      <c r="C114" s="175">
        <f>SUM(C112:C113)</f>
        <v>119</v>
      </c>
      <c r="D114" s="175">
        <f t="shared" ref="D114:N114" si="15">SUM(D112:D113)</f>
        <v>0</v>
      </c>
      <c r="E114" s="175">
        <f t="shared" si="15"/>
        <v>0</v>
      </c>
      <c r="F114" s="175">
        <f t="shared" si="15"/>
        <v>0</v>
      </c>
      <c r="G114" s="175">
        <f t="shared" si="15"/>
        <v>0</v>
      </c>
      <c r="H114" s="175">
        <f t="shared" si="15"/>
        <v>0</v>
      </c>
      <c r="I114" s="175">
        <f t="shared" si="15"/>
        <v>0</v>
      </c>
      <c r="J114" s="175">
        <f t="shared" si="15"/>
        <v>0</v>
      </c>
      <c r="K114" s="175">
        <f t="shared" si="15"/>
        <v>0</v>
      </c>
      <c r="L114" s="175">
        <f t="shared" si="15"/>
        <v>0</v>
      </c>
      <c r="M114" s="175">
        <f t="shared" si="15"/>
        <v>0</v>
      </c>
      <c r="N114" s="175">
        <f t="shared" si="15"/>
        <v>0</v>
      </c>
    </row>
    <row r="115" spans="1:14" x14ac:dyDescent="0.2">
      <c r="A115" s="108"/>
      <c r="B115" s="109"/>
      <c r="C115" s="86"/>
      <c r="D115" s="109"/>
      <c r="E115" s="109"/>
      <c r="F115" s="109"/>
      <c r="G115" s="109"/>
      <c r="H115" s="109"/>
      <c r="I115" s="86"/>
      <c r="J115" s="109"/>
      <c r="K115" s="109"/>
      <c r="L115" s="109"/>
      <c r="M115" s="109"/>
      <c r="N115" s="109"/>
    </row>
    <row r="116" spans="1:14" x14ac:dyDescent="0.2">
      <c r="A116" s="108"/>
      <c r="B116" s="109"/>
      <c r="C116" s="86"/>
      <c r="D116" s="109"/>
      <c r="E116" s="109"/>
      <c r="F116" s="109"/>
      <c r="G116" s="109"/>
      <c r="H116" s="109"/>
      <c r="I116" s="86"/>
      <c r="J116" s="109"/>
      <c r="K116" s="109"/>
      <c r="L116" s="109"/>
      <c r="M116" s="109"/>
      <c r="N116" s="109"/>
    </row>
    <row r="117" spans="1:14" x14ac:dyDescent="0.2">
      <c r="A117" s="168" t="s">
        <v>178</v>
      </c>
      <c r="B117" s="109"/>
      <c r="C117" s="169">
        <v>0.19</v>
      </c>
      <c r="D117" s="169">
        <v>0.19</v>
      </c>
      <c r="E117" s="169">
        <v>0.19</v>
      </c>
      <c r="F117" s="169">
        <v>0.19</v>
      </c>
      <c r="G117" s="169">
        <v>0.19</v>
      </c>
      <c r="H117" s="169">
        <v>0.19</v>
      </c>
      <c r="I117" s="169">
        <v>0.19</v>
      </c>
      <c r="J117" s="169">
        <v>0.19</v>
      </c>
      <c r="K117" s="169">
        <v>0.19</v>
      </c>
      <c r="L117" s="169">
        <v>0.19</v>
      </c>
      <c r="M117" s="169">
        <v>0.19</v>
      </c>
      <c r="N117" s="169">
        <v>0.19</v>
      </c>
    </row>
    <row r="118" spans="1:14" x14ac:dyDescent="0.2">
      <c r="A118" s="108"/>
      <c r="B118" s="109"/>
      <c r="C118" s="86"/>
      <c r="D118" s="109"/>
      <c r="E118" s="109"/>
      <c r="F118" s="109"/>
      <c r="G118" s="109"/>
      <c r="H118" s="109"/>
      <c r="I118" s="86"/>
      <c r="J118" s="109"/>
      <c r="K118" s="109"/>
      <c r="L118" s="109"/>
      <c r="M118" s="109"/>
      <c r="N118" s="109"/>
    </row>
    <row r="119" spans="1:14" x14ac:dyDescent="0.2">
      <c r="A119" s="108"/>
      <c r="B119" s="109"/>
      <c r="C119" s="86"/>
      <c r="D119" s="109"/>
      <c r="E119" s="109"/>
      <c r="F119" s="109"/>
      <c r="G119" s="109"/>
      <c r="H119" s="109"/>
      <c r="I119" s="86"/>
      <c r="J119" s="109"/>
      <c r="K119" s="109"/>
      <c r="L119" s="109"/>
      <c r="M119" s="109"/>
      <c r="N119" s="109"/>
    </row>
    <row r="120" spans="1:14" x14ac:dyDescent="0.2">
      <c r="A120" s="173">
        <f>A74</f>
        <v>7295</v>
      </c>
      <c r="B120" s="174"/>
      <c r="C120" s="175">
        <f>-SUMIF(jan!$C$5:$C$14,$A120,jan!$J$5:$J$14)</f>
        <v>0</v>
      </c>
      <c r="D120" s="175">
        <f>-SUMIF(febr!$C$5:$C$14,$A120,febr!$J$5:$J$14)</f>
        <v>0</v>
      </c>
      <c r="E120" s="175">
        <f>-SUMIF(mrt!$C$5:$C$14,$A120,mrt!$J$5:$J$14)</f>
        <v>0</v>
      </c>
      <c r="F120" s="175">
        <f>-SUMIF(apr!$C$5:$C$14,$A120,apr!$J$5:$J$14)</f>
        <v>0</v>
      </c>
      <c r="G120" s="175">
        <f>-SUMIF(mei!$C$5:$C$14,$A120,mei!$J$5:$J$14)</f>
        <v>0</v>
      </c>
      <c r="H120" s="175">
        <f>-SUMIF(juni!$C$5:$C$14,$A120,juni!$J$5:$J$14)</f>
        <v>0</v>
      </c>
      <c r="I120" s="175">
        <f>-SUMIF(juli!$C$5:$C$14,$A120,juli!$J$5:$J$14)</f>
        <v>0</v>
      </c>
      <c r="J120" s="175">
        <f>-SUMIF(aug!$C$5:$C$14,$A120,aug!$J$5:$J$14)</f>
        <v>0</v>
      </c>
      <c r="K120" s="175">
        <f>-SUMIF(sept!$C$5:$C$14,$A120,sept!$J$5:$J$14)</f>
        <v>0</v>
      </c>
      <c r="L120" s="175">
        <f>-SUMIF(okt!$C$5:$C$14,$A120,okt!$J$5:$J$14)</f>
        <v>0</v>
      </c>
      <c r="M120" s="175">
        <f>-SUMIF(nov!$C$5:$C$14,$A120,nov!$J$5:$J$14)</f>
        <v>0</v>
      </c>
      <c r="N120" s="175">
        <f>-SUMIF(dec!$C$5:$C$14,$A120,dec!$J$5:$J$14)</f>
        <v>0</v>
      </c>
    </row>
    <row r="121" spans="1:14" x14ac:dyDescent="0.2">
      <c r="A121" s="173">
        <f>A84</f>
        <v>8295</v>
      </c>
      <c r="B121" s="174"/>
      <c r="C121" s="175">
        <f>-SUMIF(jan!$C$5:$C$14,$A121,jan!$J$5:$J$14)</f>
        <v>-1210</v>
      </c>
      <c r="D121" s="175">
        <f>-SUMIF(febr!$C$5:$C$14,$A121,febr!$J$5:$J$14)</f>
        <v>0</v>
      </c>
      <c r="E121" s="175">
        <f>-SUMIF(mrt!$C$5:$C$14,$A121,mrt!$J$5:$J$14)</f>
        <v>0</v>
      </c>
      <c r="F121" s="175">
        <f>-SUMIF(apr!$C$5:$C$14,$A121,apr!$J$5:$J$14)</f>
        <v>0</v>
      </c>
      <c r="G121" s="175">
        <f>-SUMIF(mei!$C$5:$C$14,$A121,mei!$J$5:$J$14)</f>
        <v>0</v>
      </c>
      <c r="H121" s="175">
        <f>-SUMIF(juni!$C$5:$C$14,$A121,juni!$J$5:$J$14)</f>
        <v>0</v>
      </c>
      <c r="I121" s="175">
        <f>-SUMIF(juli!$C$5:$C$14,$A121,juli!$J$5:$J$14)</f>
        <v>0</v>
      </c>
      <c r="J121" s="175">
        <f>-SUMIF(aug!$C$5:$C$14,$A121,aug!$J$5:$J$14)</f>
        <v>0</v>
      </c>
      <c r="K121" s="175">
        <f>-SUMIF(sept!$C$5:$C$14,$A121,sept!$J$5:$J$14)</f>
        <v>0</v>
      </c>
      <c r="L121" s="175">
        <f>-SUMIF(okt!$C$5:$C$14,$A121,okt!$J$5:$J$14)</f>
        <v>0</v>
      </c>
      <c r="M121" s="175">
        <f>-SUMIF(nov!$C$5:$C$14,$A121,nov!$J$5:$J$14)</f>
        <v>0</v>
      </c>
      <c r="N121" s="175">
        <f>-SUMIF(dec!$C$5:$C$14,$A121,dec!$J$5:$J$14)</f>
        <v>0</v>
      </c>
    </row>
    <row r="122" spans="1:14" x14ac:dyDescent="0.2">
      <c r="A122" s="173"/>
      <c r="B122" s="174"/>
      <c r="C122" s="175">
        <f>SUM(C120:C121)</f>
        <v>-1210</v>
      </c>
      <c r="D122" s="175">
        <f t="shared" ref="D122:N122" si="16">SUM(D120:D121)</f>
        <v>0</v>
      </c>
      <c r="E122" s="175">
        <f t="shared" si="16"/>
        <v>0</v>
      </c>
      <c r="F122" s="175">
        <f t="shared" si="16"/>
        <v>0</v>
      </c>
      <c r="G122" s="175">
        <f t="shared" si="16"/>
        <v>0</v>
      </c>
      <c r="H122" s="175">
        <f t="shared" si="16"/>
        <v>0</v>
      </c>
      <c r="I122" s="175">
        <f t="shared" si="16"/>
        <v>0</v>
      </c>
      <c r="J122" s="175">
        <f t="shared" si="16"/>
        <v>0</v>
      </c>
      <c r="K122" s="175">
        <f t="shared" si="16"/>
        <v>0</v>
      </c>
      <c r="L122" s="175">
        <f t="shared" si="16"/>
        <v>0</v>
      </c>
      <c r="M122" s="175">
        <f t="shared" si="16"/>
        <v>0</v>
      </c>
      <c r="N122" s="175">
        <f t="shared" si="16"/>
        <v>0</v>
      </c>
    </row>
    <row r="123" spans="1:14" x14ac:dyDescent="0.2">
      <c r="A123" s="108"/>
      <c r="B123" s="109"/>
      <c r="C123" s="86"/>
      <c r="D123" s="109"/>
      <c r="E123" s="109"/>
      <c r="F123" s="109"/>
      <c r="G123" s="109"/>
      <c r="H123" s="109"/>
      <c r="I123" s="86"/>
      <c r="J123" s="109"/>
      <c r="K123" s="109"/>
      <c r="L123" s="109"/>
      <c r="M123" s="109"/>
      <c r="N123" s="109"/>
    </row>
    <row r="124" spans="1:14" x14ac:dyDescent="0.2">
      <c r="A124" s="108"/>
      <c r="B124" s="109"/>
      <c r="C124" s="86"/>
      <c r="D124" s="109"/>
      <c r="E124" s="109"/>
      <c r="F124" s="109"/>
      <c r="G124" s="109"/>
      <c r="H124" s="109"/>
      <c r="I124" s="86"/>
      <c r="J124" s="109"/>
      <c r="K124" s="109"/>
      <c r="L124" s="109"/>
      <c r="M124" s="109"/>
      <c r="N124" s="109"/>
    </row>
    <row r="125" spans="1:14" x14ac:dyDescent="0.2">
      <c r="A125" s="108"/>
      <c r="B125" s="109"/>
      <c r="C125" s="169">
        <v>0.21</v>
      </c>
      <c r="D125" s="169">
        <v>0.21</v>
      </c>
      <c r="E125" s="169">
        <v>0.21</v>
      </c>
      <c r="F125" s="169">
        <v>0.21</v>
      </c>
      <c r="G125" s="169">
        <v>0.21</v>
      </c>
      <c r="H125" s="169">
        <v>0.21</v>
      </c>
      <c r="I125" s="169">
        <v>0.21</v>
      </c>
      <c r="J125" s="169">
        <v>0.21</v>
      </c>
      <c r="K125" s="169">
        <v>0.21</v>
      </c>
      <c r="L125" s="169">
        <v>0.21</v>
      </c>
      <c r="M125" s="169">
        <v>0.21</v>
      </c>
      <c r="N125" s="169">
        <v>0.21</v>
      </c>
    </row>
  </sheetData>
  <sheetProtection password="D929" sheet="1" objects="1" scenarios="1" selectLockedCells="1"/>
  <mergeCells count="9">
    <mergeCell ref="L107:M107"/>
    <mergeCell ref="C107:D107"/>
    <mergeCell ref="F107:G107"/>
    <mergeCell ref="I107:J107"/>
    <mergeCell ref="N1:O1"/>
    <mergeCell ref="M91:N91"/>
    <mergeCell ref="D91:E91"/>
    <mergeCell ref="G91:H91"/>
    <mergeCell ref="J91:K91"/>
  </mergeCells>
  <phoneticPr fontId="0" type="noConversion"/>
  <conditionalFormatting sqref="C1:K1 N1 C107 N107:O107 E107:F107 H107:I107 K107:L107 C108:O1048576 C2:O106">
    <cfRule type="cellIs" dxfId="1" priority="3" stopIfTrue="1" operator="equal">
      <formula>0</formula>
    </cfRule>
  </conditionalFormatting>
  <conditionalFormatting sqref="A1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rstPageNumber="0" fitToHeight="0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L94"/>
  <sheetViews>
    <sheetView showGridLines="0" showZeros="0" showOutlineSymbols="0" zoomScale="80" workbookViewId="0">
      <selection activeCell="F19" sqref="F19:F26"/>
    </sheetView>
  </sheetViews>
  <sheetFormatPr defaultRowHeight="14.25" x14ac:dyDescent="0.2"/>
  <cols>
    <col min="1" max="1" width="10.625" customWidth="1"/>
    <col min="2" max="2" width="10.875" customWidth="1"/>
    <col min="3" max="3" width="13.875" customWidth="1"/>
    <col min="4" max="4" width="5.25" customWidth="1"/>
    <col min="5" max="5" width="12.375" customWidth="1"/>
    <col min="7" max="7" width="6.75" customWidth="1"/>
    <col min="8" max="8" width="12.125" customWidth="1"/>
    <col min="9" max="9" width="11.75" customWidth="1"/>
    <col min="10" max="10" width="16.25" customWidth="1"/>
    <col min="11" max="11" width="11.125" customWidth="1"/>
  </cols>
  <sheetData>
    <row r="1" spans="1:12" ht="18" x14ac:dyDescent="0.25">
      <c r="A1" s="29" t="s">
        <v>126</v>
      </c>
      <c r="B1" s="10"/>
      <c r="C1" s="10"/>
      <c r="D1" s="10"/>
      <c r="E1" s="10"/>
      <c r="F1" s="10"/>
      <c r="G1" s="10"/>
      <c r="H1" s="10"/>
      <c r="I1" s="155" t="s">
        <v>171</v>
      </c>
      <c r="J1" s="10"/>
      <c r="K1" s="10"/>
    </row>
    <row r="2" spans="1:12" ht="18" x14ac:dyDescent="0.25">
      <c r="A2" s="10"/>
      <c r="B2" s="10"/>
      <c r="C2" s="10"/>
      <c r="D2" s="10"/>
      <c r="E2" s="10"/>
      <c r="F2" s="10"/>
      <c r="G2" s="10"/>
      <c r="H2" s="10"/>
      <c r="I2" s="155" t="s">
        <v>173</v>
      </c>
      <c r="J2" s="10"/>
      <c r="K2" s="10"/>
    </row>
    <row r="3" spans="1:12" ht="18" x14ac:dyDescent="0.25">
      <c r="A3" s="30" t="s">
        <v>92</v>
      </c>
      <c r="B3" s="10"/>
      <c r="C3" s="10"/>
      <c r="D3" s="10"/>
      <c r="E3" s="10"/>
      <c r="F3" s="10"/>
      <c r="G3" s="10"/>
      <c r="H3" s="10"/>
      <c r="I3" s="155" t="s">
        <v>172</v>
      </c>
      <c r="J3" s="10"/>
      <c r="K3" s="10"/>
    </row>
    <row r="4" spans="1:12" x14ac:dyDescent="0.2">
      <c r="D4" s="10"/>
      <c r="E4" s="10"/>
      <c r="F4" s="10"/>
      <c r="G4" s="10"/>
      <c r="H4" s="10"/>
      <c r="I4" s="10"/>
      <c r="J4" s="10"/>
      <c r="K4" s="10"/>
    </row>
    <row r="5" spans="1:12" x14ac:dyDescent="0.2">
      <c r="A5" t="s">
        <v>152</v>
      </c>
      <c r="D5" s="10"/>
      <c r="E5" s="10"/>
      <c r="F5" s="10"/>
      <c r="G5" s="10"/>
      <c r="H5" s="10"/>
      <c r="I5" s="10"/>
      <c r="J5" s="10"/>
      <c r="K5" s="10"/>
    </row>
    <row r="6" spans="1:12" x14ac:dyDescent="0.2">
      <c r="A6" t="s">
        <v>153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">
      <c r="A7" s="10" t="s">
        <v>154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x14ac:dyDescent="0.2">
      <c r="A8" t="s">
        <v>155</v>
      </c>
      <c r="B8" s="10"/>
      <c r="C8" s="10"/>
      <c r="D8" s="10"/>
      <c r="E8" s="10"/>
      <c r="H8" s="10"/>
      <c r="I8" s="10"/>
      <c r="J8" s="10"/>
      <c r="K8" s="10"/>
    </row>
    <row r="9" spans="1:12" s="27" customFormat="1" ht="15" x14ac:dyDescent="0.25">
      <c r="A9" s="10" t="s">
        <v>93</v>
      </c>
      <c r="B9" s="10"/>
      <c r="C9" s="10"/>
      <c r="L9" s="23"/>
    </row>
    <row r="10" spans="1:12" x14ac:dyDescent="0.2">
      <c r="A10" s="10"/>
      <c r="B10" s="10"/>
      <c r="C10" s="10"/>
    </row>
    <row r="11" spans="1:12" x14ac:dyDescent="0.2">
      <c r="A11" s="10" t="s">
        <v>157</v>
      </c>
    </row>
    <row r="12" spans="1:12" x14ac:dyDescent="0.2">
      <c r="A12" s="10" t="s">
        <v>156</v>
      </c>
    </row>
    <row r="14" spans="1:12" x14ac:dyDescent="0.2">
      <c r="K14" s="26"/>
    </row>
    <row r="15" spans="1:12" x14ac:dyDescent="0.2">
      <c r="K15" s="10"/>
    </row>
    <row r="16" spans="1:12" x14ac:dyDescent="0.2">
      <c r="K16" s="11"/>
    </row>
    <row r="17" spans="1:11" x14ac:dyDescent="0.2">
      <c r="A17" s="10" t="s">
        <v>106</v>
      </c>
      <c r="K17" s="11"/>
    </row>
    <row r="18" spans="1:11" x14ac:dyDescent="0.2">
      <c r="K18" s="11"/>
    </row>
    <row r="19" spans="1:11" x14ac:dyDescent="0.2">
      <c r="F19" s="63" t="s">
        <v>149</v>
      </c>
      <c r="G19" s="64" t="s">
        <v>150</v>
      </c>
      <c r="K19" s="11"/>
    </row>
    <row r="20" spans="1:11" ht="15" x14ac:dyDescent="0.25">
      <c r="A20" s="21" t="s">
        <v>1</v>
      </c>
      <c r="B20" s="22" t="s">
        <v>2</v>
      </c>
      <c r="C20" s="23" t="s">
        <v>3</v>
      </c>
      <c r="D20" s="24"/>
      <c r="E20" s="22" t="s">
        <v>4</v>
      </c>
      <c r="F20" s="61" t="s">
        <v>5</v>
      </c>
      <c r="G20" s="62" t="s">
        <v>5</v>
      </c>
      <c r="H20" s="25" t="s">
        <v>6</v>
      </c>
      <c r="I20" s="25" t="s">
        <v>7</v>
      </c>
      <c r="J20" s="25" t="s">
        <v>76</v>
      </c>
      <c r="K20" s="11"/>
    </row>
    <row r="21" spans="1:11" x14ac:dyDescent="0.2">
      <c r="A21" s="10"/>
      <c r="B21" s="10"/>
      <c r="C21" s="10"/>
      <c r="D21" s="10"/>
      <c r="E21" s="10"/>
      <c r="F21" s="65"/>
      <c r="G21" s="67"/>
      <c r="H21" s="10"/>
      <c r="I21" s="10"/>
      <c r="J21" s="10"/>
      <c r="K21" s="11"/>
    </row>
    <row r="22" spans="1:11" x14ac:dyDescent="0.2">
      <c r="A22" s="11" t="s">
        <v>115</v>
      </c>
      <c r="B22" s="11" t="s">
        <v>117</v>
      </c>
      <c r="C22" s="11" t="s">
        <v>94</v>
      </c>
      <c r="D22" s="11"/>
      <c r="E22" s="11" t="s">
        <v>98</v>
      </c>
      <c r="F22" s="66" t="s">
        <v>101</v>
      </c>
      <c r="G22" s="68" t="s">
        <v>101</v>
      </c>
      <c r="H22" s="11" t="s">
        <v>132</v>
      </c>
      <c r="I22" s="11" t="s">
        <v>103</v>
      </c>
      <c r="J22" s="11" t="s">
        <v>135</v>
      </c>
      <c r="K22" s="11"/>
    </row>
    <row r="23" spans="1:11" x14ac:dyDescent="0.2">
      <c r="A23" s="11" t="s">
        <v>116</v>
      </c>
      <c r="B23" s="11" t="s">
        <v>118</v>
      </c>
      <c r="C23" s="11" t="s">
        <v>95</v>
      </c>
      <c r="D23" s="11"/>
      <c r="E23" s="11" t="s">
        <v>4</v>
      </c>
      <c r="F23" s="66"/>
      <c r="G23" s="68"/>
      <c r="H23" s="11" t="s">
        <v>133</v>
      </c>
      <c r="I23" s="11" t="s">
        <v>104</v>
      </c>
      <c r="J23" s="11" t="s">
        <v>136</v>
      </c>
      <c r="K23" s="11"/>
    </row>
    <row r="24" spans="1:11" x14ac:dyDescent="0.2">
      <c r="A24" s="11"/>
      <c r="B24" s="11" t="s">
        <v>119</v>
      </c>
      <c r="C24" s="11" t="s">
        <v>96</v>
      </c>
      <c r="D24" s="11"/>
      <c r="E24" s="11" t="s">
        <v>99</v>
      </c>
      <c r="F24" s="69" t="s">
        <v>151</v>
      </c>
      <c r="G24" s="70" t="s">
        <v>151</v>
      </c>
      <c r="H24" s="11" t="s">
        <v>134</v>
      </c>
      <c r="I24" s="11" t="s">
        <v>105</v>
      </c>
      <c r="J24" s="11" t="s">
        <v>97</v>
      </c>
      <c r="K24" s="11"/>
    </row>
    <row r="25" spans="1:11" x14ac:dyDescent="0.2">
      <c r="A25" s="11"/>
      <c r="B25" s="11"/>
      <c r="C25" s="11" t="s">
        <v>97</v>
      </c>
      <c r="D25" s="11"/>
      <c r="E25" s="11" t="s">
        <v>100</v>
      </c>
      <c r="F25" s="69" t="s">
        <v>5</v>
      </c>
      <c r="G25" s="70" t="s">
        <v>5</v>
      </c>
      <c r="H25" s="11"/>
      <c r="I25" s="11" t="s">
        <v>102</v>
      </c>
      <c r="J25" s="11"/>
      <c r="K25" s="10"/>
    </row>
    <row r="26" spans="1:1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0"/>
    </row>
    <row r="27" spans="1:11" s="32" customForma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0"/>
    </row>
    <row r="28" spans="1:11" s="32" customForma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0"/>
    </row>
    <row r="29" spans="1:11" s="32" customFormat="1" x14ac:dyDescent="0.2">
      <c r="A29" s="11" t="s">
        <v>138</v>
      </c>
      <c r="B29"/>
      <c r="C29" s="36"/>
      <c r="D29" s="11" t="s">
        <v>130</v>
      </c>
      <c r="E29" s="11"/>
      <c r="F29" s="11"/>
      <c r="G29" s="11"/>
      <c r="H29" s="11"/>
      <c r="I29" s="11"/>
      <c r="J29" s="11"/>
      <c r="K29" s="10"/>
    </row>
    <row r="30" spans="1:11" s="32" customFormat="1" x14ac:dyDescent="0.2">
      <c r="A30" s="11" t="s">
        <v>139</v>
      </c>
      <c r="B30" s="11"/>
      <c r="C30" s="42"/>
      <c r="D30" s="11" t="s">
        <v>140</v>
      </c>
      <c r="E30" s="11"/>
      <c r="F30" s="11"/>
      <c r="G30" s="11"/>
      <c r="H30" s="11"/>
      <c r="I30" s="11"/>
      <c r="J30" s="11"/>
      <c r="K30" s="10"/>
    </row>
    <row r="31" spans="1:11" s="32" customFormat="1" x14ac:dyDescent="0.2">
      <c r="A31" s="10" t="s">
        <v>108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s="32" customForma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32" customForma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2" customFormat="1" x14ac:dyDescent="0.2">
      <c r="A34" s="10" t="s">
        <v>122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s="32" customFormat="1" x14ac:dyDescent="0.2">
      <c r="A35" s="31" t="s">
        <v>123</v>
      </c>
      <c r="B35" s="11"/>
      <c r="C35" s="11"/>
      <c r="D35" s="11"/>
      <c r="E35" s="11"/>
      <c r="F35" s="11"/>
      <c r="G35" s="11"/>
      <c r="H35" s="11"/>
      <c r="I35" s="10"/>
      <c r="J35" s="10"/>
    </row>
    <row r="36" spans="1:10" s="32" customFormat="1" x14ac:dyDescent="0.2">
      <c r="A36" s="11" t="s">
        <v>124</v>
      </c>
      <c r="B36" s="11"/>
      <c r="C36" s="11"/>
      <c r="D36" s="11"/>
      <c r="E36" s="11"/>
      <c r="F36" s="11"/>
      <c r="G36" s="11"/>
      <c r="H36" s="11"/>
      <c r="I36" s="10"/>
      <c r="J36" s="10"/>
    </row>
    <row r="37" spans="1:10" s="32" customFormat="1" x14ac:dyDescent="0.2">
      <c r="A37" s="11" t="s">
        <v>125</v>
      </c>
      <c r="B37" s="11"/>
      <c r="C37" s="11"/>
      <c r="D37" s="11"/>
      <c r="E37" s="11"/>
      <c r="F37" s="11"/>
      <c r="G37" s="11"/>
      <c r="H37" s="11"/>
      <c r="I37" s="10"/>
      <c r="J37" s="10"/>
    </row>
    <row r="38" spans="1:10" s="32" customFormat="1" x14ac:dyDescent="0.2"/>
    <row r="39" spans="1:10" s="32" customFormat="1" x14ac:dyDescent="0.2"/>
    <row r="40" spans="1:10" s="32" customFormat="1" x14ac:dyDescent="0.2"/>
    <row r="41" spans="1:10" s="32" customFormat="1" x14ac:dyDescent="0.2"/>
    <row r="42" spans="1:10" s="32" customFormat="1" x14ac:dyDescent="0.2"/>
    <row r="43" spans="1:10" s="32" customFormat="1" x14ac:dyDescent="0.2"/>
    <row r="44" spans="1:10" s="32" customFormat="1" x14ac:dyDescent="0.2"/>
    <row r="45" spans="1:10" s="32" customFormat="1" x14ac:dyDescent="0.2"/>
    <row r="46" spans="1:10" s="32" customFormat="1" x14ac:dyDescent="0.2"/>
    <row r="47" spans="1:10" s="32" customFormat="1" x14ac:dyDescent="0.2"/>
    <row r="48" spans="1:10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</sheetData>
  <phoneticPr fontId="0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B42" sqref="B42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140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6" sqref="B6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7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6" customWidth="1"/>
    <col min="10" max="10" width="10.75" style="33" customWidth="1"/>
    <col min="11" max="11" width="11.5" style="134" customWidth="1"/>
    <col min="12" max="12" width="27.875" customWidth="1"/>
    <col min="13" max="13" width="28.375" customWidth="1"/>
  </cols>
  <sheetData>
    <row r="1" spans="1:13" s="23" customFormat="1" ht="15" x14ac:dyDescent="0.25">
      <c r="A1" s="57" t="s">
        <v>8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2"/>
    </row>
    <row r="2" spans="1:13" s="9" customFormat="1" ht="15" x14ac:dyDescent="0.25">
      <c r="A2" s="18"/>
      <c r="C2" s="161"/>
      <c r="D2" s="37"/>
      <c r="E2" s="45" t="s">
        <v>9</v>
      </c>
      <c r="F2" s="72">
        <f>jan!F3</f>
        <v>295.25</v>
      </c>
      <c r="G2" s="72">
        <f>jan!G3</f>
        <v>2524.65</v>
      </c>
      <c r="H2" s="13"/>
      <c r="I2" s="13"/>
      <c r="J2" s="13"/>
      <c r="K2" s="133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3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34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91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91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 t="shared" ref="J6:J14" si="1">IF(F6+G6=0,"",IF(C6&lt;8000,F6+G6-I6,IF(C6&gt;8900,F6+G6-I6,F6+G6-H6)))</f>
        <v/>
      </c>
      <c r="K6" s="159" t="str">
        <f t="shared" ref="K6:K14" si="2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3">IF(F6+G6&lt;0.01,"",IF(F6+G6&lt;0,"",IF(F6+G6&lt;J6,"btw bedrag positief invullen","")))</f>
        <v/>
      </c>
    </row>
    <row r="7" spans="1:13" ht="15" x14ac:dyDescent="0.25">
      <c r="A7" s="83"/>
      <c r="B7" s="77"/>
      <c r="C7" s="164"/>
      <c r="D7" s="78" t="str">
        <f>IF(AND(C7&gt;999,C7&lt;1216),"FOUT  dit nummer niet gebruiken",IF(C7=0,"",VLOOKUP(C7,grootboek!$A$3:$B$87,2,FALSE)))</f>
        <v/>
      </c>
      <c r="E7" s="91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si="1"/>
        <v/>
      </c>
      <c r="K7" s="159" t="str">
        <f t="shared" si="2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3"/>
        <v/>
      </c>
    </row>
    <row r="8" spans="1:13" ht="15" x14ac:dyDescent="0.25">
      <c r="A8" s="111"/>
      <c r="B8" s="77"/>
      <c r="C8" s="164"/>
      <c r="D8" s="78" t="str">
        <f>IF(AND(C8&gt;999,C8&lt;1216),"FOUT  dit nummer niet gebruiken",IF(C8=0,"",VLOOKUP(C8,grootboek!$A$3:$B$87,2,FALSE)))</f>
        <v/>
      </c>
      <c r="E8" s="91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1"/>
        <v/>
      </c>
      <c r="K8" s="159" t="str">
        <f t="shared" si="2"/>
        <v/>
      </c>
      <c r="L8" s="75" t="str">
        <f t="shared" si="4"/>
        <v xml:space="preserve"> </v>
      </c>
      <c r="M8" s="75" t="str">
        <f t="shared" si="3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91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160"/>
      <c r="J9" s="158" t="str">
        <f t="shared" si="1"/>
        <v/>
      </c>
      <c r="K9" s="159" t="str">
        <f t="shared" si="2"/>
        <v/>
      </c>
      <c r="L9" s="75" t="str">
        <f t="shared" si="4"/>
        <v xml:space="preserve"> </v>
      </c>
      <c r="M9" s="75" t="str">
        <f t="shared" si="3"/>
        <v/>
      </c>
    </row>
    <row r="10" spans="1:13" ht="15" x14ac:dyDescent="0.25">
      <c r="A10" s="83"/>
      <c r="B10" s="91"/>
      <c r="C10" s="164"/>
      <c r="D10" s="78" t="str">
        <f>IF(AND(C10&gt;999,C10&lt;1216),"FOUT  dit nummer niet gebruiken",IF(C10=0,"",VLOOKUP(C10,grootboek!$A$3:$B$87,2,FALSE)))</f>
        <v/>
      </c>
      <c r="E10" s="91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1"/>
        <v/>
      </c>
      <c r="K10" s="159" t="str">
        <f t="shared" si="2"/>
        <v/>
      </c>
      <c r="L10" s="75" t="str">
        <f t="shared" si="4"/>
        <v xml:space="preserve"> </v>
      </c>
      <c r="M10" s="75" t="str">
        <f t="shared" si="3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91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1"/>
        <v/>
      </c>
      <c r="K11" s="159" t="str">
        <f t="shared" si="2"/>
        <v/>
      </c>
      <c r="L11" s="75" t="str">
        <f t="shared" si="4"/>
        <v xml:space="preserve"> </v>
      </c>
      <c r="M11" s="75" t="str">
        <f t="shared" si="3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91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1"/>
        <v/>
      </c>
      <c r="K12" s="159" t="str">
        <f t="shared" si="2"/>
        <v/>
      </c>
      <c r="L12" s="75" t="str">
        <f t="shared" si="4"/>
        <v xml:space="preserve"> </v>
      </c>
      <c r="M12" s="75" t="str">
        <f t="shared" si="3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91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1"/>
        <v/>
      </c>
      <c r="K13" s="159" t="str">
        <f t="shared" si="2"/>
        <v/>
      </c>
      <c r="L13" s="75" t="str">
        <f t="shared" si="4"/>
        <v xml:space="preserve"> </v>
      </c>
      <c r="M13" s="75" t="str">
        <f t="shared" si="3"/>
        <v/>
      </c>
    </row>
    <row r="14" spans="1:13" ht="15" x14ac:dyDescent="0.25">
      <c r="A14" s="83"/>
      <c r="B14" s="77"/>
      <c r="C14" s="164"/>
      <c r="D14" s="78" t="str">
        <f>IF(AND(C14&gt;999,C14&lt;1216),"FOUT  dit nummer niet gebruiken",IF(C14=0,"",VLOOKUP(C14,grootboek!$A$3:$B$87,2,FALSE)))</f>
        <v/>
      </c>
      <c r="E14" s="91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1"/>
        <v/>
      </c>
      <c r="K14" s="159" t="str">
        <f t="shared" si="2"/>
        <v/>
      </c>
      <c r="L14" s="75" t="str">
        <f t="shared" si="4"/>
        <v xml:space="preserve"> </v>
      </c>
      <c r="M14" s="75" t="str">
        <f t="shared" si="3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7">
        <f>SUM(I5:I14)</f>
        <v>0</v>
      </c>
      <c r="J15" s="33"/>
      <c r="K15" s="134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6"/>
      <c r="J16" s="33"/>
      <c r="K16" s="134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6"/>
      <c r="J17" s="33"/>
      <c r="K17" s="134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6"/>
      <c r="J18" s="33"/>
      <c r="K18" s="134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6"/>
      <c r="J19" s="33"/>
      <c r="K19" s="134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6"/>
      <c r="J20" s="33"/>
      <c r="K20" s="134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6"/>
      <c r="J21" s="33"/>
      <c r="K21" s="134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6"/>
      <c r="J22" s="33"/>
      <c r="K22" s="134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6"/>
      <c r="J23" s="33"/>
      <c r="K23" s="134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6"/>
      <c r="J24" s="33"/>
      <c r="K24" s="134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6"/>
      <c r="J25" s="33"/>
      <c r="K25" s="134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6"/>
      <c r="J26" s="33"/>
      <c r="K26" s="134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6"/>
      <c r="J27" s="33"/>
      <c r="K27" s="134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6"/>
      <c r="J28" s="33"/>
      <c r="K28" s="134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6"/>
      <c r="J29" s="33"/>
      <c r="K29" s="134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6"/>
      <c r="J30" s="33"/>
      <c r="K30" s="134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6"/>
      <c r="J31" s="33"/>
      <c r="K31" s="134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6"/>
      <c r="J32" s="33"/>
      <c r="K32" s="134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6"/>
      <c r="J33" s="33"/>
      <c r="K33" s="134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6"/>
      <c r="J34" s="33"/>
      <c r="K34" s="134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6"/>
      <c r="J35" s="33"/>
      <c r="K35" s="134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6"/>
      <c r="J36" s="33"/>
      <c r="K36" s="134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6"/>
      <c r="J37" s="33"/>
      <c r="K37" s="134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6"/>
      <c r="J38" s="33"/>
      <c r="K38" s="134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6"/>
      <c r="J39" s="33"/>
      <c r="K39" s="134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6"/>
      <c r="J40" s="33"/>
      <c r="K40" s="134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6"/>
      <c r="J41" s="33"/>
      <c r="K41" s="134"/>
    </row>
    <row r="42" spans="1:11" s="10" customFormat="1" x14ac:dyDescent="0.2">
      <c r="A42" s="54"/>
      <c r="B42" s="9"/>
      <c r="C42" s="162"/>
      <c r="D42" s="8"/>
      <c r="E42" s="9"/>
      <c r="F42" s="33"/>
      <c r="G42" s="7"/>
      <c r="H42" s="33"/>
      <c r="I42" s="6"/>
      <c r="J42" s="33"/>
      <c r="K42" s="134"/>
    </row>
    <row r="43" spans="1:11" s="10" customFormat="1" x14ac:dyDescent="0.2">
      <c r="A43" s="54"/>
      <c r="B43" s="9"/>
      <c r="C43" s="162"/>
      <c r="D43" s="8"/>
      <c r="E43" s="9"/>
      <c r="F43" s="33"/>
      <c r="G43" s="7"/>
      <c r="H43" s="33"/>
      <c r="I43" s="6"/>
      <c r="J43" s="33"/>
      <c r="K43" s="134"/>
    </row>
    <row r="44" spans="1:11" s="10" customFormat="1" x14ac:dyDescent="0.2">
      <c r="A44" s="54"/>
      <c r="B44" s="9"/>
      <c r="C44" s="162"/>
      <c r="D44" s="8"/>
      <c r="E44" s="9"/>
      <c r="F44" s="33"/>
      <c r="G44" s="7"/>
      <c r="H44" s="33"/>
      <c r="I44" s="6"/>
      <c r="J44" s="33"/>
      <c r="K44" s="134"/>
    </row>
    <row r="45" spans="1:11" s="10" customFormat="1" x14ac:dyDescent="0.2">
      <c r="A45" s="54"/>
      <c r="B45" s="9"/>
      <c r="C45" s="162"/>
      <c r="D45" s="8"/>
      <c r="E45" s="9"/>
      <c r="F45" s="33"/>
      <c r="G45" s="7"/>
      <c r="H45" s="33"/>
      <c r="I45" s="6"/>
      <c r="J45" s="33"/>
      <c r="K45" s="134"/>
    </row>
    <row r="46" spans="1:11" s="10" customFormat="1" x14ac:dyDescent="0.2">
      <c r="A46" s="54"/>
      <c r="B46" s="9"/>
      <c r="C46" s="162"/>
      <c r="D46" s="8"/>
      <c r="E46" s="9"/>
      <c r="F46" s="33"/>
      <c r="G46" s="7"/>
      <c r="H46" s="33"/>
      <c r="I46" s="6"/>
      <c r="J46" s="33"/>
      <c r="K46" s="134"/>
    </row>
    <row r="47" spans="1:11" s="10" customFormat="1" x14ac:dyDescent="0.2">
      <c r="A47" s="54"/>
      <c r="B47" s="9"/>
      <c r="C47" s="162"/>
      <c r="D47" s="8"/>
      <c r="E47" s="9"/>
      <c r="F47" s="33"/>
      <c r="G47" s="7"/>
      <c r="H47" s="33"/>
      <c r="I47" s="6"/>
      <c r="J47" s="33"/>
      <c r="K47" s="134"/>
    </row>
    <row r="48" spans="1:11" s="10" customFormat="1" x14ac:dyDescent="0.2">
      <c r="A48" s="54"/>
      <c r="B48" s="9"/>
      <c r="C48" s="162"/>
      <c r="D48" s="8"/>
      <c r="E48" s="9"/>
      <c r="F48" s="33"/>
      <c r="G48" s="7"/>
      <c r="H48" s="33"/>
      <c r="I48" s="6"/>
      <c r="J48" s="33"/>
      <c r="K48" s="134"/>
    </row>
    <row r="49" spans="1:11" s="10" customFormat="1" x14ac:dyDescent="0.2">
      <c r="A49" s="54"/>
      <c r="B49" s="9"/>
      <c r="C49" s="162"/>
      <c r="D49" s="8"/>
      <c r="E49" s="9"/>
      <c r="F49" s="33"/>
      <c r="G49" s="7"/>
      <c r="H49" s="33"/>
      <c r="I49" s="6"/>
      <c r="J49" s="33"/>
      <c r="K49" s="134"/>
    </row>
    <row r="50" spans="1:11" s="10" customFormat="1" x14ac:dyDescent="0.2">
      <c r="A50" s="54"/>
      <c r="B50" s="9"/>
      <c r="C50" s="162"/>
      <c r="D50" s="8"/>
      <c r="E50" s="9"/>
      <c r="F50" s="33"/>
      <c r="G50" s="7"/>
      <c r="H50" s="33"/>
      <c r="I50" s="6"/>
      <c r="J50" s="33"/>
      <c r="K50" s="134"/>
    </row>
    <row r="51" spans="1:11" s="10" customFormat="1" x14ac:dyDescent="0.2">
      <c r="A51" s="54"/>
      <c r="B51" s="9"/>
      <c r="C51" s="162"/>
      <c r="D51" s="8"/>
      <c r="E51" s="9"/>
      <c r="F51" s="33"/>
      <c r="G51" s="7"/>
      <c r="H51" s="33"/>
      <c r="I51" s="6"/>
      <c r="J51" s="33"/>
      <c r="K51" s="134"/>
    </row>
    <row r="52" spans="1:11" s="10" customFormat="1" x14ac:dyDescent="0.2">
      <c r="A52" s="54"/>
      <c r="B52" s="9"/>
      <c r="C52" s="162"/>
      <c r="D52" s="8"/>
      <c r="E52" s="9"/>
      <c r="F52" s="33"/>
      <c r="G52" s="7"/>
      <c r="H52" s="33"/>
      <c r="I52" s="6"/>
      <c r="J52" s="33"/>
      <c r="K52" s="134"/>
    </row>
    <row r="53" spans="1:11" s="10" customFormat="1" x14ac:dyDescent="0.2">
      <c r="A53" s="54"/>
      <c r="B53" s="9"/>
      <c r="C53" s="162"/>
      <c r="D53" s="8"/>
      <c r="E53" s="9"/>
      <c r="F53" s="33"/>
      <c r="G53" s="7"/>
      <c r="H53" s="33"/>
      <c r="I53" s="6"/>
      <c r="J53" s="33"/>
      <c r="K53" s="134"/>
    </row>
    <row r="54" spans="1:11" s="10" customFormat="1" x14ac:dyDescent="0.2">
      <c r="A54" s="54"/>
      <c r="B54" s="9"/>
      <c r="C54" s="162"/>
      <c r="D54" s="8"/>
      <c r="E54" s="9"/>
      <c r="F54" s="33"/>
      <c r="G54" s="7"/>
      <c r="H54" s="33"/>
      <c r="I54" s="6"/>
      <c r="J54" s="33"/>
      <c r="K54" s="134"/>
    </row>
    <row r="55" spans="1:11" s="10" customFormat="1" x14ac:dyDescent="0.2">
      <c r="A55" s="54"/>
      <c r="B55" s="9"/>
      <c r="C55" s="162"/>
      <c r="D55" s="8"/>
      <c r="E55" s="9"/>
      <c r="F55" s="33"/>
      <c r="G55" s="7"/>
      <c r="H55" s="33"/>
      <c r="I55" s="6"/>
      <c r="J55" s="33"/>
      <c r="K55" s="134"/>
    </row>
    <row r="56" spans="1:11" s="10" customFormat="1" x14ac:dyDescent="0.2">
      <c r="A56" s="54"/>
      <c r="B56" s="9"/>
      <c r="C56" s="162"/>
      <c r="D56" s="8"/>
      <c r="E56" s="9"/>
      <c r="F56" s="33"/>
      <c r="G56" s="7"/>
      <c r="H56" s="33"/>
      <c r="I56" s="6"/>
      <c r="J56" s="33"/>
      <c r="K56" s="134"/>
    </row>
    <row r="57" spans="1:11" s="10" customFormat="1" x14ac:dyDescent="0.2">
      <c r="A57" s="54"/>
      <c r="B57" s="9"/>
      <c r="C57" s="162"/>
      <c r="D57" s="8"/>
      <c r="E57" s="9"/>
      <c r="F57" s="33"/>
      <c r="G57" s="7"/>
      <c r="H57" s="33"/>
      <c r="I57" s="6"/>
      <c r="J57" s="33"/>
      <c r="K57" s="134"/>
    </row>
    <row r="58" spans="1:11" s="10" customFormat="1" x14ac:dyDescent="0.2">
      <c r="A58" s="54"/>
      <c r="B58" s="9"/>
      <c r="C58" s="162"/>
      <c r="D58" s="8"/>
      <c r="E58" s="9"/>
      <c r="F58" s="33"/>
      <c r="G58" s="7"/>
      <c r="H58" s="33"/>
      <c r="I58" s="6"/>
      <c r="J58" s="33"/>
      <c r="K58" s="134"/>
    </row>
    <row r="59" spans="1:11" s="10" customFormat="1" x14ac:dyDescent="0.2">
      <c r="A59" s="54"/>
      <c r="B59" s="9"/>
      <c r="C59" s="162"/>
      <c r="D59" s="8"/>
      <c r="E59" s="9"/>
      <c r="F59" s="33"/>
      <c r="G59" s="7"/>
      <c r="H59" s="33"/>
      <c r="I59" s="6"/>
      <c r="J59" s="33"/>
      <c r="K59" s="134"/>
    </row>
    <row r="60" spans="1:11" s="10" customFormat="1" x14ac:dyDescent="0.2">
      <c r="A60" s="54"/>
      <c r="B60" s="9"/>
      <c r="C60" s="162"/>
      <c r="D60" s="8"/>
      <c r="E60" s="9"/>
      <c r="F60" s="33"/>
      <c r="G60" s="7"/>
      <c r="H60" s="33"/>
      <c r="I60" s="6"/>
      <c r="J60" s="33"/>
      <c r="K60" s="134"/>
    </row>
    <row r="61" spans="1:11" s="10" customFormat="1" x14ac:dyDescent="0.2">
      <c r="A61" s="54"/>
      <c r="B61" s="9"/>
      <c r="C61" s="162"/>
      <c r="D61" s="8"/>
      <c r="E61" s="9"/>
      <c r="F61" s="33"/>
      <c r="G61" s="7"/>
      <c r="H61" s="33"/>
      <c r="I61" s="6"/>
      <c r="J61" s="33"/>
      <c r="K61" s="134"/>
    </row>
    <row r="62" spans="1:11" s="10" customFormat="1" x14ac:dyDescent="0.2">
      <c r="A62" s="54"/>
      <c r="B62" s="9"/>
      <c r="C62" s="162"/>
      <c r="D62" s="8"/>
      <c r="E62" s="9"/>
      <c r="F62" s="33"/>
      <c r="G62" s="7"/>
      <c r="H62" s="33"/>
      <c r="I62" s="6"/>
      <c r="J62" s="33"/>
      <c r="K62" s="134"/>
    </row>
    <row r="63" spans="1:11" s="10" customFormat="1" x14ac:dyDescent="0.2">
      <c r="A63" s="54"/>
      <c r="B63" s="9"/>
      <c r="C63" s="162"/>
      <c r="D63" s="8"/>
      <c r="E63" s="9"/>
      <c r="F63" s="33"/>
      <c r="G63" s="7"/>
      <c r="H63" s="33"/>
      <c r="I63" s="6"/>
      <c r="J63" s="33"/>
      <c r="K63" s="134"/>
    </row>
    <row r="64" spans="1:11" s="10" customFormat="1" x14ac:dyDescent="0.2">
      <c r="A64" s="54"/>
      <c r="B64" s="9"/>
      <c r="C64" s="162"/>
      <c r="D64" s="8"/>
      <c r="E64" s="9"/>
      <c r="F64" s="33"/>
      <c r="G64" s="7"/>
      <c r="H64" s="33"/>
      <c r="I64" s="6"/>
      <c r="J64" s="33"/>
      <c r="K64" s="134"/>
    </row>
    <row r="65" spans="1:11" s="10" customFormat="1" x14ac:dyDescent="0.2">
      <c r="A65" s="54"/>
      <c r="B65" s="9"/>
      <c r="C65" s="162"/>
      <c r="D65" s="8"/>
      <c r="E65" s="9"/>
      <c r="F65" s="33"/>
      <c r="G65" s="7"/>
      <c r="H65" s="33"/>
      <c r="I65" s="6"/>
      <c r="J65" s="33"/>
      <c r="K65" s="134"/>
    </row>
    <row r="66" spans="1:11" s="10" customFormat="1" x14ac:dyDescent="0.2">
      <c r="A66" s="54"/>
      <c r="B66" s="9"/>
      <c r="C66" s="162"/>
      <c r="D66" s="8"/>
      <c r="E66" s="9"/>
      <c r="F66" s="33"/>
      <c r="G66" s="7"/>
      <c r="H66" s="33"/>
      <c r="I66" s="6"/>
      <c r="J66" s="33"/>
      <c r="K66" s="134"/>
    </row>
    <row r="67" spans="1:11" s="10" customFormat="1" x14ac:dyDescent="0.2">
      <c r="A67" s="54"/>
      <c r="B67" s="9"/>
      <c r="C67" s="162"/>
      <c r="D67" s="8"/>
      <c r="E67" s="9"/>
      <c r="F67" s="33"/>
      <c r="G67" s="7"/>
      <c r="H67" s="33"/>
      <c r="I67" s="6"/>
      <c r="J67" s="33"/>
      <c r="K67" s="134"/>
    </row>
    <row r="68" spans="1:11" s="10" customFormat="1" x14ac:dyDescent="0.2">
      <c r="A68" s="54"/>
      <c r="B68" s="9"/>
      <c r="C68" s="162"/>
      <c r="D68" s="8"/>
      <c r="E68" s="9"/>
      <c r="F68" s="33"/>
      <c r="G68" s="7"/>
      <c r="H68" s="33"/>
      <c r="I68" s="6"/>
      <c r="J68" s="33"/>
      <c r="K68" s="134"/>
    </row>
    <row r="69" spans="1:11" s="10" customFormat="1" x14ac:dyDescent="0.2">
      <c r="A69" s="54"/>
      <c r="B69" s="9"/>
      <c r="C69" s="162"/>
      <c r="D69" s="8"/>
      <c r="E69" s="9"/>
      <c r="F69" s="33"/>
      <c r="G69" s="7"/>
      <c r="H69" s="33"/>
      <c r="I69" s="6"/>
      <c r="J69" s="33"/>
      <c r="K69" s="134"/>
    </row>
    <row r="70" spans="1:11" s="10" customFormat="1" x14ac:dyDescent="0.2">
      <c r="A70" s="54"/>
      <c r="B70" s="9"/>
      <c r="C70" s="162"/>
      <c r="D70" s="8"/>
      <c r="E70" s="9"/>
      <c r="F70" s="33"/>
      <c r="G70" s="7"/>
      <c r="H70" s="33"/>
      <c r="I70" s="6"/>
      <c r="J70" s="33"/>
      <c r="K70" s="134"/>
    </row>
    <row r="71" spans="1:11" s="10" customFormat="1" x14ac:dyDescent="0.2">
      <c r="A71" s="54"/>
      <c r="B71" s="9"/>
      <c r="C71" s="162"/>
      <c r="D71" s="8"/>
      <c r="E71" s="9"/>
      <c r="F71" s="33"/>
      <c r="G71" s="7"/>
      <c r="H71" s="33"/>
      <c r="I71" s="6"/>
      <c r="J71" s="33"/>
      <c r="K71" s="134"/>
    </row>
    <row r="72" spans="1:11" s="10" customFormat="1" x14ac:dyDescent="0.2">
      <c r="A72" s="54"/>
      <c r="B72" s="9"/>
      <c r="C72" s="162"/>
      <c r="D72" s="8"/>
      <c r="E72" s="9"/>
      <c r="F72" s="33"/>
      <c r="G72" s="7"/>
      <c r="H72" s="33"/>
      <c r="I72" s="6"/>
      <c r="J72" s="33"/>
      <c r="K72" s="134"/>
    </row>
    <row r="73" spans="1:11" s="10" customFormat="1" x14ac:dyDescent="0.2">
      <c r="A73" s="54"/>
      <c r="B73" s="9"/>
      <c r="C73" s="162"/>
      <c r="D73" s="8"/>
      <c r="E73" s="9"/>
      <c r="F73" s="33"/>
      <c r="G73" s="7"/>
      <c r="H73" s="33"/>
      <c r="I73" s="6"/>
      <c r="J73" s="33"/>
      <c r="K73" s="134"/>
    </row>
    <row r="74" spans="1:11" s="10" customFormat="1" x14ac:dyDescent="0.2">
      <c r="A74" s="54"/>
      <c r="B74" s="9"/>
      <c r="C74" s="162"/>
      <c r="D74" s="8"/>
      <c r="E74" s="9"/>
      <c r="F74" s="33"/>
      <c r="G74" s="7"/>
      <c r="H74" s="33"/>
      <c r="I74" s="6"/>
      <c r="J74" s="33"/>
      <c r="K74" s="134"/>
    </row>
    <row r="75" spans="1:11" s="10" customFormat="1" x14ac:dyDescent="0.2">
      <c r="A75" s="54"/>
      <c r="B75" s="9"/>
      <c r="C75" s="162"/>
      <c r="D75" s="8"/>
      <c r="E75" s="9"/>
      <c r="F75" s="33"/>
      <c r="G75" s="7"/>
      <c r="H75" s="33"/>
      <c r="I75" s="6"/>
      <c r="J75" s="33"/>
      <c r="K75" s="134"/>
    </row>
    <row r="76" spans="1:11" s="10" customFormat="1" x14ac:dyDescent="0.2">
      <c r="A76" s="54"/>
      <c r="B76" s="9"/>
      <c r="C76" s="162"/>
      <c r="D76" s="8"/>
      <c r="E76" s="9"/>
      <c r="F76" s="33"/>
      <c r="G76" s="7"/>
      <c r="H76" s="33"/>
      <c r="I76" s="6"/>
      <c r="J76" s="33"/>
      <c r="K76" s="134"/>
    </row>
    <row r="77" spans="1:11" s="10" customFormat="1" x14ac:dyDescent="0.2">
      <c r="A77" s="54"/>
      <c r="B77" s="9"/>
      <c r="C77" s="162"/>
      <c r="D77" s="8"/>
      <c r="E77" s="9"/>
      <c r="F77" s="33"/>
      <c r="G77" s="7"/>
      <c r="H77" s="33"/>
      <c r="I77" s="6"/>
      <c r="J77" s="33"/>
      <c r="K77" s="134"/>
    </row>
    <row r="78" spans="1:11" s="10" customFormat="1" x14ac:dyDescent="0.2">
      <c r="A78" s="54"/>
      <c r="B78" s="9"/>
      <c r="C78" s="162"/>
      <c r="D78" s="8"/>
      <c r="E78" s="9"/>
      <c r="F78" s="33"/>
      <c r="G78" s="7"/>
      <c r="H78" s="33"/>
      <c r="I78" s="6"/>
      <c r="J78" s="33"/>
      <c r="K78" s="134"/>
    </row>
    <row r="79" spans="1:11" s="10" customFormat="1" x14ac:dyDescent="0.2">
      <c r="A79" s="54"/>
      <c r="B79" s="9"/>
      <c r="C79" s="162"/>
      <c r="D79" s="8"/>
      <c r="E79" s="9"/>
      <c r="F79" s="33"/>
      <c r="G79" s="7"/>
      <c r="H79" s="33"/>
      <c r="I79" s="6"/>
      <c r="J79" s="33"/>
      <c r="K79" s="134"/>
    </row>
    <row r="80" spans="1:11" s="10" customFormat="1" x14ac:dyDescent="0.2">
      <c r="A80" s="54"/>
      <c r="B80" s="9"/>
      <c r="C80" s="162"/>
      <c r="D80" s="8"/>
      <c r="E80" s="9"/>
      <c r="F80" s="33"/>
      <c r="G80" s="7"/>
      <c r="H80" s="33"/>
      <c r="I80" s="6"/>
      <c r="J80" s="33"/>
      <c r="K80" s="134"/>
    </row>
    <row r="81" spans="1:11" s="10" customFormat="1" x14ac:dyDescent="0.2">
      <c r="A81" s="54"/>
      <c r="B81" s="9"/>
      <c r="C81" s="162"/>
      <c r="D81" s="8"/>
      <c r="E81" s="9"/>
      <c r="F81" s="33"/>
      <c r="G81" s="7"/>
      <c r="H81" s="33"/>
      <c r="I81" s="6"/>
      <c r="J81" s="33"/>
      <c r="K81" s="134"/>
    </row>
    <row r="82" spans="1:11" s="10" customFormat="1" x14ac:dyDescent="0.2">
      <c r="A82" s="54"/>
      <c r="B82" s="9"/>
      <c r="C82" s="162"/>
      <c r="D82" s="8"/>
      <c r="E82" s="9"/>
      <c r="F82" s="33"/>
      <c r="G82" s="7"/>
      <c r="H82" s="33"/>
      <c r="I82" s="6"/>
      <c r="J82" s="33"/>
      <c r="K82" s="134"/>
    </row>
    <row r="83" spans="1:11" s="10" customFormat="1" x14ac:dyDescent="0.2">
      <c r="A83" s="54"/>
      <c r="B83" s="9"/>
      <c r="C83" s="162"/>
      <c r="D83" s="8"/>
      <c r="E83" s="9"/>
      <c r="F83" s="33"/>
      <c r="G83" s="7"/>
      <c r="H83" s="33"/>
      <c r="I83" s="6"/>
      <c r="J83" s="33"/>
      <c r="K83" s="134"/>
    </row>
    <row r="84" spans="1:11" s="10" customFormat="1" x14ac:dyDescent="0.2">
      <c r="A84" s="54"/>
      <c r="B84" s="9"/>
      <c r="C84" s="162"/>
      <c r="D84" s="8"/>
      <c r="E84" s="9"/>
      <c r="F84" s="33"/>
      <c r="G84" s="7"/>
      <c r="H84" s="33"/>
      <c r="I84" s="6"/>
      <c r="J84" s="33"/>
      <c r="K84" s="134"/>
    </row>
    <row r="85" spans="1:11" s="10" customFormat="1" x14ac:dyDescent="0.2">
      <c r="A85" s="54"/>
      <c r="B85" s="9"/>
      <c r="C85" s="162"/>
      <c r="D85" s="8"/>
      <c r="E85" s="9"/>
      <c r="F85" s="33"/>
      <c r="G85" s="7"/>
      <c r="H85" s="33"/>
      <c r="I85" s="6"/>
      <c r="J85" s="33"/>
      <c r="K85" s="134"/>
    </row>
    <row r="86" spans="1:11" s="10" customFormat="1" x14ac:dyDescent="0.2">
      <c r="A86" s="54"/>
      <c r="B86" s="9"/>
      <c r="C86" s="162"/>
      <c r="D86" s="8"/>
      <c r="E86" s="9"/>
      <c r="F86" s="33"/>
      <c r="G86" s="7"/>
      <c r="H86" s="33"/>
      <c r="I86" s="6"/>
      <c r="J86" s="33"/>
      <c r="K86" s="134"/>
    </row>
    <row r="87" spans="1:11" s="10" customFormat="1" x14ac:dyDescent="0.2">
      <c r="A87" s="54"/>
      <c r="B87" s="9"/>
      <c r="C87" s="162"/>
      <c r="D87" s="8"/>
      <c r="E87" s="9"/>
      <c r="F87" s="33"/>
      <c r="G87" s="7"/>
      <c r="H87" s="33"/>
      <c r="I87" s="6"/>
      <c r="J87" s="33"/>
      <c r="K87" s="134"/>
    </row>
    <row r="88" spans="1:11" s="10" customFormat="1" x14ac:dyDescent="0.2">
      <c r="A88" s="54"/>
      <c r="B88" s="9"/>
      <c r="C88" s="162"/>
      <c r="D88" s="8"/>
      <c r="E88" s="9"/>
      <c r="F88" s="33"/>
      <c r="G88" s="7"/>
      <c r="H88" s="33"/>
      <c r="I88" s="6"/>
      <c r="J88" s="33"/>
      <c r="K88" s="134"/>
    </row>
    <row r="89" spans="1:11" s="10" customFormat="1" x14ac:dyDescent="0.2">
      <c r="A89" s="54"/>
      <c r="B89" s="9"/>
      <c r="C89" s="162"/>
      <c r="D89" s="8"/>
      <c r="E89" s="9"/>
      <c r="F89" s="33"/>
      <c r="G89" s="7"/>
      <c r="H89" s="33"/>
      <c r="I89" s="6"/>
      <c r="J89" s="33"/>
      <c r="K89" s="134"/>
    </row>
    <row r="90" spans="1:11" s="10" customFormat="1" x14ac:dyDescent="0.2">
      <c r="A90" s="54"/>
      <c r="B90" s="9"/>
      <c r="C90" s="162"/>
      <c r="D90" s="8"/>
      <c r="E90" s="9"/>
      <c r="F90" s="33"/>
      <c r="G90" s="7"/>
      <c r="H90" s="33"/>
      <c r="I90" s="6"/>
      <c r="J90" s="33"/>
      <c r="K90" s="134"/>
    </row>
    <row r="91" spans="1:11" s="10" customFormat="1" x14ac:dyDescent="0.2">
      <c r="A91" s="54"/>
      <c r="B91" s="9"/>
      <c r="C91" s="162"/>
      <c r="D91" s="8"/>
      <c r="E91" s="9"/>
      <c r="F91" s="33"/>
      <c r="G91" s="7"/>
      <c r="H91" s="33"/>
      <c r="I91" s="6"/>
      <c r="J91" s="33"/>
      <c r="K91" s="134"/>
    </row>
    <row r="92" spans="1:11" s="10" customFormat="1" x14ac:dyDescent="0.2">
      <c r="A92" s="54"/>
      <c r="B92" s="9"/>
      <c r="C92" s="162"/>
      <c r="D92" s="8"/>
      <c r="E92" s="9"/>
      <c r="F92" s="33"/>
      <c r="G92" s="7"/>
      <c r="H92" s="33"/>
      <c r="I92" s="6"/>
      <c r="J92" s="33"/>
      <c r="K92" s="134"/>
    </row>
    <row r="93" spans="1:11" s="10" customFormat="1" x14ac:dyDescent="0.2">
      <c r="A93" s="54"/>
      <c r="B93" s="9"/>
      <c r="C93" s="162"/>
      <c r="D93" s="8"/>
      <c r="E93" s="9"/>
      <c r="F93" s="33"/>
      <c r="G93" s="7"/>
      <c r="H93" s="33"/>
      <c r="I93" s="6"/>
      <c r="J93" s="33"/>
      <c r="K93" s="134"/>
    </row>
    <row r="94" spans="1:11" s="10" customFormat="1" x14ac:dyDescent="0.2">
      <c r="A94" s="54"/>
      <c r="B94" s="9"/>
      <c r="C94" s="162"/>
      <c r="D94" s="8"/>
      <c r="E94" s="9"/>
      <c r="F94" s="33"/>
      <c r="G94" s="7"/>
      <c r="H94" s="33"/>
      <c r="I94" s="6"/>
      <c r="J94" s="33"/>
      <c r="K94" s="134"/>
    </row>
    <row r="95" spans="1:11" s="10" customFormat="1" x14ac:dyDescent="0.2">
      <c r="A95" s="54"/>
      <c r="B95" s="9"/>
      <c r="C95" s="162"/>
      <c r="D95" s="8"/>
      <c r="E95" s="9"/>
      <c r="F95" s="33"/>
      <c r="G95" s="7"/>
      <c r="H95" s="33"/>
      <c r="I95" s="6"/>
      <c r="J95" s="33"/>
      <c r="K95" s="134"/>
    </row>
    <row r="96" spans="1:11" s="10" customFormat="1" x14ac:dyDescent="0.2">
      <c r="A96" s="54"/>
      <c r="B96" s="9"/>
      <c r="C96" s="162"/>
      <c r="D96" s="8"/>
      <c r="E96" s="9"/>
      <c r="F96" s="33"/>
      <c r="G96" s="7"/>
      <c r="H96" s="33"/>
      <c r="I96" s="6"/>
      <c r="J96" s="33"/>
      <c r="K96" s="134"/>
    </row>
    <row r="97" spans="1:11" s="10" customFormat="1" x14ac:dyDescent="0.2">
      <c r="A97" s="54"/>
      <c r="B97" s="9"/>
      <c r="C97" s="162"/>
      <c r="D97" s="8"/>
      <c r="E97" s="9"/>
      <c r="F97" s="33"/>
      <c r="G97" s="7"/>
      <c r="H97" s="33"/>
      <c r="I97" s="6"/>
      <c r="J97" s="33"/>
      <c r="K97" s="134"/>
    </row>
    <row r="98" spans="1:11" s="10" customFormat="1" x14ac:dyDescent="0.2">
      <c r="A98" s="54"/>
      <c r="B98" s="9"/>
      <c r="C98" s="162"/>
      <c r="D98" s="8"/>
      <c r="E98" s="9"/>
      <c r="F98" s="33"/>
      <c r="G98" s="7"/>
      <c r="H98" s="33"/>
      <c r="I98" s="6"/>
      <c r="J98" s="33"/>
      <c r="K98" s="134"/>
    </row>
    <row r="99" spans="1:11" s="10" customFormat="1" x14ac:dyDescent="0.2">
      <c r="A99" s="54"/>
      <c r="B99" s="9"/>
      <c r="C99" s="162"/>
      <c r="D99" s="8"/>
      <c r="E99" s="9"/>
      <c r="F99" s="33"/>
      <c r="G99" s="7"/>
      <c r="H99" s="33"/>
      <c r="I99" s="6"/>
      <c r="J99" s="33"/>
      <c r="K99" s="134"/>
    </row>
    <row r="100" spans="1:11" s="10" customFormat="1" x14ac:dyDescent="0.2">
      <c r="A100" s="54"/>
      <c r="B100" s="9"/>
      <c r="C100" s="162"/>
      <c r="D100" s="8"/>
      <c r="E100" s="9"/>
      <c r="F100" s="33"/>
      <c r="G100" s="7"/>
      <c r="H100" s="33"/>
      <c r="I100" s="6"/>
      <c r="J100" s="33"/>
      <c r="K100" s="134"/>
    </row>
    <row r="101" spans="1:11" s="10" customFormat="1" x14ac:dyDescent="0.2">
      <c r="A101" s="54"/>
      <c r="B101" s="9"/>
      <c r="C101" s="162"/>
      <c r="D101" s="8"/>
      <c r="E101" s="9"/>
      <c r="F101" s="33"/>
      <c r="G101" s="7"/>
      <c r="H101" s="33"/>
      <c r="I101" s="6"/>
      <c r="J101" s="33"/>
      <c r="K101" s="134"/>
    </row>
    <row r="102" spans="1:11" s="10" customFormat="1" x14ac:dyDescent="0.2">
      <c r="A102" s="54"/>
      <c r="B102" s="9"/>
      <c r="C102" s="162"/>
      <c r="D102" s="8"/>
      <c r="E102" s="9"/>
      <c r="F102" s="33"/>
      <c r="G102" s="7"/>
      <c r="H102" s="33"/>
      <c r="I102" s="6"/>
      <c r="J102" s="33"/>
      <c r="K102" s="134"/>
    </row>
    <row r="103" spans="1:11" s="10" customFormat="1" x14ac:dyDescent="0.2">
      <c r="A103" s="54"/>
      <c r="B103" s="9"/>
      <c r="C103" s="162"/>
      <c r="D103" s="8"/>
      <c r="E103" s="9"/>
      <c r="F103" s="33"/>
      <c r="G103" s="7"/>
      <c r="H103" s="33"/>
      <c r="I103" s="6"/>
      <c r="J103" s="33"/>
      <c r="K103" s="134"/>
    </row>
    <row r="104" spans="1:11" s="10" customFormat="1" x14ac:dyDescent="0.2">
      <c r="A104" s="54"/>
      <c r="B104" s="9"/>
      <c r="C104" s="162"/>
      <c r="D104" s="8"/>
      <c r="E104" s="9"/>
      <c r="F104" s="33"/>
      <c r="G104" s="7"/>
      <c r="H104" s="33"/>
      <c r="I104" s="6"/>
      <c r="J104" s="33"/>
      <c r="K104" s="134"/>
    </row>
    <row r="105" spans="1:11" s="10" customFormat="1" x14ac:dyDescent="0.2">
      <c r="A105" s="54"/>
      <c r="B105" s="9"/>
      <c r="C105" s="162"/>
      <c r="D105" s="8"/>
      <c r="E105" s="9"/>
      <c r="F105" s="33"/>
      <c r="G105" s="7"/>
      <c r="H105" s="33"/>
      <c r="I105" s="6"/>
      <c r="J105" s="33"/>
      <c r="K105" s="134"/>
    </row>
    <row r="106" spans="1:11" s="10" customFormat="1" x14ac:dyDescent="0.2">
      <c r="A106" s="54"/>
      <c r="B106" s="9"/>
      <c r="C106" s="162"/>
      <c r="D106" s="8"/>
      <c r="E106" s="9"/>
      <c r="F106" s="33"/>
      <c r="G106" s="7"/>
      <c r="H106" s="33"/>
      <c r="I106" s="6"/>
      <c r="J106" s="33"/>
      <c r="K106" s="134"/>
    </row>
    <row r="107" spans="1:11" s="10" customFormat="1" x14ac:dyDescent="0.2">
      <c r="A107" s="54"/>
      <c r="B107" s="9"/>
      <c r="C107" s="162"/>
      <c r="D107" s="8"/>
      <c r="E107" s="9"/>
      <c r="F107" s="33"/>
      <c r="G107" s="7"/>
      <c r="H107" s="33"/>
      <c r="I107" s="6"/>
      <c r="J107" s="33"/>
      <c r="K107" s="134"/>
    </row>
    <row r="108" spans="1:11" s="10" customFormat="1" x14ac:dyDescent="0.2">
      <c r="A108" s="54"/>
      <c r="B108" s="9"/>
      <c r="C108" s="162"/>
      <c r="D108" s="8"/>
      <c r="E108" s="9"/>
      <c r="F108" s="33"/>
      <c r="G108" s="7"/>
      <c r="H108" s="33"/>
      <c r="I108" s="6"/>
      <c r="J108" s="33"/>
      <c r="K108" s="134"/>
    </row>
    <row r="109" spans="1:11" s="10" customFormat="1" x14ac:dyDescent="0.2">
      <c r="A109" s="54"/>
      <c r="B109" s="9"/>
      <c r="C109" s="162"/>
      <c r="D109" s="8"/>
      <c r="E109" s="9"/>
      <c r="F109" s="33"/>
      <c r="G109" s="7"/>
      <c r="H109" s="33"/>
      <c r="I109" s="6"/>
      <c r="J109" s="33"/>
      <c r="K109" s="134"/>
    </row>
    <row r="110" spans="1:11" s="10" customFormat="1" x14ac:dyDescent="0.2">
      <c r="A110" s="54"/>
      <c r="B110" s="9"/>
      <c r="C110" s="162"/>
      <c r="D110" s="8"/>
      <c r="E110" s="9"/>
      <c r="F110" s="33"/>
      <c r="G110" s="7"/>
      <c r="H110" s="33"/>
      <c r="I110" s="6"/>
      <c r="J110" s="33"/>
      <c r="K110" s="134"/>
    </row>
    <row r="111" spans="1:11" s="10" customFormat="1" x14ac:dyDescent="0.2">
      <c r="A111" s="54"/>
      <c r="B111" s="9"/>
      <c r="C111" s="162"/>
      <c r="D111" s="8"/>
      <c r="E111" s="9"/>
      <c r="F111" s="33"/>
      <c r="G111" s="7"/>
      <c r="H111" s="33"/>
      <c r="I111" s="6"/>
      <c r="J111" s="33"/>
      <c r="K111" s="134"/>
    </row>
    <row r="112" spans="1:11" s="10" customFormat="1" x14ac:dyDescent="0.2">
      <c r="A112" s="54"/>
      <c r="B112" s="9"/>
      <c r="C112" s="162"/>
      <c r="D112" s="8"/>
      <c r="E112" s="9"/>
      <c r="F112" s="33"/>
      <c r="G112" s="7"/>
      <c r="H112" s="33"/>
      <c r="I112" s="6"/>
      <c r="J112" s="33"/>
      <c r="K112" s="134"/>
    </row>
    <row r="113" spans="1:11" s="10" customFormat="1" x14ac:dyDescent="0.2">
      <c r="A113" s="54"/>
      <c r="B113" s="9"/>
      <c r="C113" s="162"/>
      <c r="D113" s="8"/>
      <c r="E113" s="9"/>
      <c r="F113" s="33"/>
      <c r="G113" s="7"/>
      <c r="H113" s="33"/>
      <c r="I113" s="6"/>
      <c r="J113" s="33"/>
      <c r="K113" s="134"/>
    </row>
    <row r="114" spans="1:11" s="10" customFormat="1" x14ac:dyDescent="0.2">
      <c r="A114" s="54"/>
      <c r="B114" s="9"/>
      <c r="C114" s="162"/>
      <c r="D114" s="8"/>
      <c r="E114" s="9"/>
      <c r="F114" s="33"/>
      <c r="G114" s="7"/>
      <c r="H114" s="33"/>
      <c r="I114" s="6"/>
      <c r="J114" s="33"/>
      <c r="K114" s="134"/>
    </row>
    <row r="115" spans="1:11" s="10" customFormat="1" x14ac:dyDescent="0.2">
      <c r="A115" s="54"/>
      <c r="B115" s="9"/>
      <c r="C115" s="162"/>
      <c r="D115" s="8"/>
      <c r="E115" s="9"/>
      <c r="F115" s="33"/>
      <c r="G115" s="7"/>
      <c r="H115" s="33"/>
      <c r="I115" s="6"/>
      <c r="J115" s="33"/>
      <c r="K115" s="134"/>
    </row>
    <row r="116" spans="1:11" s="10" customFormat="1" x14ac:dyDescent="0.2">
      <c r="A116" s="54"/>
      <c r="B116" s="9"/>
      <c r="C116" s="162"/>
      <c r="D116" s="8"/>
      <c r="E116" s="9"/>
      <c r="F116" s="33"/>
      <c r="G116" s="7"/>
      <c r="H116" s="33"/>
      <c r="I116" s="6"/>
      <c r="J116" s="33"/>
      <c r="K116" s="134"/>
    </row>
    <row r="117" spans="1:11" s="10" customFormat="1" x14ac:dyDescent="0.2">
      <c r="A117" s="54"/>
      <c r="B117" s="9"/>
      <c r="C117" s="162"/>
      <c r="D117" s="8"/>
      <c r="E117" s="9"/>
      <c r="F117" s="33"/>
      <c r="G117" s="7"/>
      <c r="H117" s="33"/>
      <c r="I117" s="6"/>
      <c r="J117" s="33"/>
      <c r="K117" s="134"/>
    </row>
    <row r="118" spans="1:11" s="10" customFormat="1" x14ac:dyDescent="0.2">
      <c r="A118" s="54"/>
      <c r="B118" s="9"/>
      <c r="C118" s="162"/>
      <c r="D118" s="8"/>
      <c r="E118" s="9"/>
      <c r="F118" s="33"/>
      <c r="G118" s="7"/>
      <c r="H118" s="33"/>
      <c r="I118" s="6"/>
      <c r="J118" s="33"/>
      <c r="K118" s="134"/>
    </row>
    <row r="119" spans="1:11" s="10" customFormat="1" x14ac:dyDescent="0.2">
      <c r="A119" s="54"/>
      <c r="B119" s="9"/>
      <c r="C119" s="162"/>
      <c r="D119" s="8"/>
      <c r="E119" s="9"/>
      <c r="F119" s="33"/>
      <c r="G119" s="7"/>
      <c r="H119" s="33"/>
      <c r="I119" s="6"/>
      <c r="J119" s="33"/>
      <c r="K119" s="134"/>
    </row>
    <row r="120" spans="1:11" s="10" customFormat="1" x14ac:dyDescent="0.2">
      <c r="A120" s="54"/>
      <c r="B120" s="9"/>
      <c r="C120" s="162"/>
      <c r="D120" s="8"/>
      <c r="E120" s="9"/>
      <c r="F120" s="33"/>
      <c r="G120" s="7"/>
      <c r="H120" s="33"/>
      <c r="I120" s="6"/>
      <c r="J120" s="33"/>
      <c r="K120" s="134"/>
    </row>
    <row r="121" spans="1:11" s="10" customFormat="1" x14ac:dyDescent="0.2">
      <c r="A121" s="54"/>
      <c r="B121" s="9"/>
      <c r="C121" s="162"/>
      <c r="D121" s="8"/>
      <c r="E121" s="9"/>
      <c r="F121" s="33"/>
      <c r="G121" s="7"/>
      <c r="H121" s="33"/>
      <c r="I121" s="6"/>
      <c r="J121" s="33"/>
      <c r="K121" s="134"/>
    </row>
    <row r="122" spans="1:11" s="10" customFormat="1" x14ac:dyDescent="0.2">
      <c r="A122" s="54"/>
      <c r="B122" s="9"/>
      <c r="C122" s="162"/>
      <c r="D122" s="8"/>
      <c r="E122" s="9"/>
      <c r="F122" s="33"/>
      <c r="G122" s="7"/>
      <c r="H122" s="33"/>
      <c r="I122" s="6"/>
      <c r="J122" s="33"/>
      <c r="K122" s="134"/>
    </row>
    <row r="123" spans="1:11" s="10" customFormat="1" x14ac:dyDescent="0.2">
      <c r="A123" s="54"/>
      <c r="B123" s="9"/>
      <c r="C123" s="162"/>
      <c r="D123" s="8"/>
      <c r="E123" s="9"/>
      <c r="F123" s="33"/>
      <c r="G123" s="7"/>
      <c r="H123" s="33"/>
      <c r="I123" s="6"/>
      <c r="J123" s="33"/>
      <c r="K123" s="134"/>
    </row>
    <row r="124" spans="1:11" s="10" customFormat="1" x14ac:dyDescent="0.2">
      <c r="A124" s="54"/>
      <c r="B124" s="9"/>
      <c r="C124" s="162"/>
      <c r="D124" s="8"/>
      <c r="E124" s="9"/>
      <c r="F124" s="33"/>
      <c r="G124" s="7"/>
      <c r="H124" s="33"/>
      <c r="I124" s="6"/>
      <c r="J124" s="33"/>
      <c r="K124" s="134"/>
    </row>
    <row r="125" spans="1:11" s="10" customFormat="1" x14ac:dyDescent="0.2">
      <c r="A125" s="54"/>
      <c r="B125" s="9"/>
      <c r="C125" s="162"/>
      <c r="D125" s="8"/>
      <c r="E125" s="9"/>
      <c r="F125" s="33"/>
      <c r="G125" s="7"/>
      <c r="H125" s="33"/>
      <c r="I125" s="6"/>
      <c r="J125" s="33"/>
      <c r="K125" s="134"/>
    </row>
    <row r="126" spans="1:11" s="10" customFormat="1" x14ac:dyDescent="0.2">
      <c r="A126" s="54"/>
      <c r="B126" s="9"/>
      <c r="C126" s="162"/>
      <c r="D126" s="8"/>
      <c r="E126" s="9"/>
      <c r="F126" s="33"/>
      <c r="G126" s="7"/>
      <c r="H126" s="33"/>
      <c r="I126" s="6"/>
      <c r="J126" s="33"/>
      <c r="K126" s="134"/>
    </row>
    <row r="127" spans="1:11" s="10" customFormat="1" x14ac:dyDescent="0.2">
      <c r="A127" s="54"/>
      <c r="B127" s="9"/>
      <c r="C127" s="162"/>
      <c r="D127" s="8"/>
      <c r="E127" s="9"/>
      <c r="F127" s="33"/>
      <c r="G127" s="7"/>
      <c r="H127" s="33"/>
      <c r="I127" s="6"/>
      <c r="J127" s="33"/>
      <c r="K127" s="134"/>
    </row>
    <row r="128" spans="1:11" s="10" customFormat="1" x14ac:dyDescent="0.2">
      <c r="A128" s="54"/>
      <c r="B128" s="9"/>
      <c r="C128" s="162"/>
      <c r="D128" s="8"/>
      <c r="E128" s="9"/>
      <c r="F128" s="33"/>
      <c r="G128" s="7"/>
      <c r="H128" s="33"/>
      <c r="I128" s="6"/>
      <c r="J128" s="33"/>
      <c r="K128" s="134"/>
    </row>
    <row r="129" spans="1:11" s="10" customFormat="1" x14ac:dyDescent="0.2">
      <c r="A129" s="54"/>
      <c r="B129" s="9"/>
      <c r="C129" s="162"/>
      <c r="D129" s="8"/>
      <c r="E129" s="9"/>
      <c r="F129" s="33"/>
      <c r="G129" s="7"/>
      <c r="H129" s="33"/>
      <c r="I129" s="6"/>
      <c r="J129" s="33"/>
      <c r="K129" s="134"/>
    </row>
    <row r="130" spans="1:11" s="10" customFormat="1" x14ac:dyDescent="0.2">
      <c r="A130" s="54"/>
      <c r="B130" s="9"/>
      <c r="C130" s="162"/>
      <c r="D130" s="8"/>
      <c r="E130" s="9"/>
      <c r="F130" s="33"/>
      <c r="G130" s="7"/>
      <c r="H130" s="33"/>
      <c r="I130" s="6"/>
      <c r="J130" s="33"/>
      <c r="K130" s="134"/>
    </row>
    <row r="131" spans="1:11" s="10" customFormat="1" x14ac:dyDescent="0.2">
      <c r="A131" s="54"/>
      <c r="B131" s="9"/>
      <c r="C131" s="162"/>
      <c r="D131" s="8"/>
      <c r="E131" s="9"/>
      <c r="F131" s="33"/>
      <c r="G131" s="7"/>
      <c r="H131" s="33"/>
      <c r="I131" s="6"/>
      <c r="J131" s="33"/>
      <c r="K131" s="134"/>
    </row>
    <row r="132" spans="1:11" s="10" customFormat="1" x14ac:dyDescent="0.2">
      <c r="A132" s="54"/>
      <c r="B132" s="9"/>
      <c r="C132" s="162"/>
      <c r="D132" s="8"/>
      <c r="E132" s="9"/>
      <c r="F132" s="33"/>
      <c r="G132" s="7"/>
      <c r="H132" s="33"/>
      <c r="I132" s="6"/>
      <c r="J132" s="33"/>
      <c r="K132" s="134"/>
    </row>
    <row r="133" spans="1:11" s="10" customFormat="1" x14ac:dyDescent="0.2">
      <c r="A133" s="54"/>
      <c r="B133" s="9"/>
      <c r="C133" s="162"/>
      <c r="D133" s="8"/>
      <c r="E133" s="9"/>
      <c r="F133" s="33"/>
      <c r="G133" s="7"/>
      <c r="H133" s="33"/>
      <c r="I133" s="6"/>
      <c r="J133" s="33"/>
      <c r="K133" s="134"/>
    </row>
    <row r="134" spans="1:11" s="10" customFormat="1" x14ac:dyDescent="0.2">
      <c r="A134" s="54"/>
      <c r="B134" s="9"/>
      <c r="C134" s="162"/>
      <c r="D134" s="8"/>
      <c r="E134" s="9"/>
      <c r="F134" s="33"/>
      <c r="G134" s="7"/>
      <c r="H134" s="33"/>
      <c r="I134" s="6"/>
      <c r="J134" s="33"/>
      <c r="K134" s="134"/>
    </row>
    <row r="135" spans="1:11" s="10" customFormat="1" x14ac:dyDescent="0.2">
      <c r="A135" s="54"/>
      <c r="B135" s="9"/>
      <c r="C135" s="162"/>
      <c r="D135" s="8"/>
      <c r="E135" s="9"/>
      <c r="F135" s="33"/>
      <c r="G135" s="7"/>
      <c r="H135" s="33"/>
      <c r="I135" s="6"/>
      <c r="J135" s="33"/>
      <c r="K135" s="134"/>
    </row>
    <row r="136" spans="1:11" s="10" customFormat="1" x14ac:dyDescent="0.2">
      <c r="A136" s="54"/>
      <c r="B136" s="9"/>
      <c r="C136" s="162"/>
      <c r="D136" s="8"/>
      <c r="E136" s="9"/>
      <c r="F136" s="33"/>
      <c r="G136" s="7"/>
      <c r="H136" s="33"/>
      <c r="I136" s="6"/>
      <c r="J136" s="33"/>
      <c r="K136" s="134"/>
    </row>
    <row r="137" spans="1:11" s="10" customFormat="1" x14ac:dyDescent="0.2">
      <c r="A137" s="54"/>
      <c r="B137" s="9"/>
      <c r="C137" s="162"/>
      <c r="D137" s="8"/>
      <c r="E137" s="9"/>
      <c r="F137" s="33"/>
      <c r="G137" s="7"/>
      <c r="H137" s="33"/>
      <c r="I137" s="6"/>
      <c r="J137" s="33"/>
      <c r="K137" s="134"/>
    </row>
    <row r="138" spans="1:11" s="10" customFormat="1" x14ac:dyDescent="0.2">
      <c r="A138" s="54"/>
      <c r="B138" s="9"/>
      <c r="C138" s="162"/>
      <c r="D138" s="8"/>
      <c r="E138" s="9"/>
      <c r="F138" s="33"/>
      <c r="G138" s="7"/>
      <c r="H138" s="33"/>
      <c r="I138" s="6"/>
      <c r="J138" s="33"/>
      <c r="K138" s="134"/>
    </row>
    <row r="139" spans="1:11" s="10" customFormat="1" x14ac:dyDescent="0.2">
      <c r="A139" s="54"/>
      <c r="B139" s="9"/>
      <c r="C139" s="162"/>
      <c r="D139" s="8"/>
      <c r="E139" s="9"/>
      <c r="F139" s="33"/>
      <c r="G139" s="7"/>
      <c r="H139" s="33"/>
      <c r="I139" s="6"/>
      <c r="J139" s="33"/>
      <c r="K139" s="134"/>
    </row>
    <row r="140" spans="1:11" s="10" customFormat="1" x14ac:dyDescent="0.2">
      <c r="A140" s="54"/>
      <c r="B140" s="9"/>
      <c r="C140" s="162"/>
      <c r="D140" s="8"/>
      <c r="E140" s="9"/>
      <c r="F140" s="33"/>
      <c r="G140" s="7"/>
      <c r="H140" s="33"/>
      <c r="I140" s="6"/>
      <c r="J140" s="33"/>
      <c r="K140" s="134"/>
    </row>
  </sheetData>
  <sheetProtection password="D929" sheet="1" objects="1" scenarios="1" selectLockedCells="1"/>
  <phoneticPr fontId="0" type="noConversion"/>
  <conditionalFormatting sqref="J2:K4 G2:G4 G15:G65300 F2 K1 J15:K1048576">
    <cfRule type="cellIs" dxfId="107" priority="14" stopIfTrue="1" operator="equal">
      <formula>0</formula>
    </cfRule>
  </conditionalFormatting>
  <conditionalFormatting sqref="G3">
    <cfRule type="cellIs" dxfId="106" priority="10" stopIfTrue="1" operator="equal">
      <formula>0</formula>
    </cfRule>
  </conditionalFormatting>
  <conditionalFormatting sqref="G3">
    <cfRule type="cellIs" dxfId="105" priority="9" stopIfTrue="1" operator="equal">
      <formula>0</formula>
    </cfRule>
  </conditionalFormatting>
  <conditionalFormatting sqref="G3">
    <cfRule type="cellIs" dxfId="104" priority="8" stopIfTrue="1" operator="equal">
      <formula>0</formula>
    </cfRule>
  </conditionalFormatting>
  <conditionalFormatting sqref="J5:J14">
    <cfRule type="cellIs" dxfId="103" priority="5" operator="equal">
      <formula>" """""</formula>
    </cfRule>
  </conditionalFormatting>
  <conditionalFormatting sqref="G13">
    <cfRule type="cellIs" dxfId="102" priority="1" stopIfTrue="1" operator="equal">
      <formula>0</formula>
    </cfRule>
    <cfRule type="cellIs" dxfId="101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M42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6" sqref="B6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7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.125" style="136" customWidth="1"/>
    <col min="12" max="12" width="27.875" customWidth="1"/>
    <col min="13" max="13" width="27.375" customWidth="1"/>
  </cols>
  <sheetData>
    <row r="1" spans="1:13" s="23" customFormat="1" ht="15" x14ac:dyDescent="0.25">
      <c r="A1" s="57" t="s">
        <v>10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5"/>
    </row>
    <row r="2" spans="1:13" s="9" customFormat="1" ht="15" x14ac:dyDescent="0.25">
      <c r="A2" s="18"/>
      <c r="C2" s="161"/>
      <c r="D2" s="37"/>
      <c r="E2" s="45" t="s">
        <v>9</v>
      </c>
      <c r="F2" s="73">
        <f>febr!F3</f>
        <v>295.25</v>
      </c>
      <c r="G2" s="72">
        <f>febr!G3</f>
        <v>2524.65</v>
      </c>
      <c r="H2" s="13"/>
      <c r="I2" s="13"/>
      <c r="J2" s="13"/>
      <c r="K2" s="136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38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 t="shared" ref="J6:J14" si="1">IF(F6+G6=0,"",IF(C6&lt;8000,F6+G6-I6,IF(C6&gt;8900,F6+G6-I6,F6+G6-H6)))</f>
        <v/>
      </c>
      <c r="K6" s="159" t="str">
        <f t="shared" ref="K6:K14" si="2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3">IF(F6+G6&lt;0.01,"",IF(F6+G6&lt;0,"",IF(F6+G6&lt;J6,"btw bedrag positief invullen","")))</f>
        <v/>
      </c>
    </row>
    <row r="7" spans="1:13" ht="15" x14ac:dyDescent="0.25">
      <c r="A7" s="83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si="1"/>
        <v/>
      </c>
      <c r="K7" s="159" t="str">
        <f t="shared" si="2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3"/>
        <v/>
      </c>
    </row>
    <row r="8" spans="1:13" ht="15" x14ac:dyDescent="0.25">
      <c r="A8" s="83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1"/>
        <v/>
      </c>
      <c r="K8" s="159" t="str">
        <f t="shared" si="2"/>
        <v/>
      </c>
      <c r="L8" s="75" t="str">
        <f t="shared" si="4"/>
        <v xml:space="preserve"> </v>
      </c>
      <c r="M8" s="75" t="str">
        <f t="shared" si="3"/>
        <v/>
      </c>
    </row>
    <row r="9" spans="1:13" ht="15" x14ac:dyDescent="0.25">
      <c r="A9" s="83"/>
      <c r="B9" s="77"/>
      <c r="C9" s="164"/>
      <c r="D9" s="78" t="str">
        <f>IF(AND(C9&gt;999,C9&lt;1216),"FOUT  dit nummer niet gebruiken",IF(C9=0,"",VLOOKUP(C9,grootboek!$A$3:$B$87,2,FALSE)))</f>
        <v/>
      </c>
      <c r="E9" s="91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160"/>
      <c r="J9" s="158" t="str">
        <f t="shared" si="1"/>
        <v/>
      </c>
      <c r="K9" s="159" t="str">
        <f t="shared" si="2"/>
        <v/>
      </c>
      <c r="L9" s="75" t="str">
        <f t="shared" si="4"/>
        <v xml:space="preserve"> </v>
      </c>
      <c r="M9" s="75" t="str">
        <f t="shared" si="3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1"/>
        <v/>
      </c>
      <c r="K10" s="159" t="str">
        <f t="shared" si="2"/>
        <v/>
      </c>
      <c r="L10" s="75" t="str">
        <f t="shared" si="4"/>
        <v xml:space="preserve"> </v>
      </c>
      <c r="M10" s="75" t="str">
        <f t="shared" si="3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1"/>
        <v/>
      </c>
      <c r="K11" s="159" t="str">
        <f t="shared" si="2"/>
        <v/>
      </c>
      <c r="L11" s="75" t="str">
        <f t="shared" si="4"/>
        <v xml:space="preserve"> </v>
      </c>
      <c r="M11" s="75" t="str">
        <f t="shared" si="3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1"/>
        <v/>
      </c>
      <c r="K12" s="159" t="str">
        <f t="shared" si="2"/>
        <v/>
      </c>
      <c r="L12" s="75" t="str">
        <f t="shared" si="4"/>
        <v xml:space="preserve"> </v>
      </c>
      <c r="M12" s="75" t="str">
        <f t="shared" si="3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1"/>
        <v/>
      </c>
      <c r="K13" s="159" t="str">
        <f t="shared" si="2"/>
        <v/>
      </c>
      <c r="L13" s="75" t="str">
        <f t="shared" si="4"/>
        <v xml:space="preserve"> </v>
      </c>
      <c r="M13" s="75" t="str">
        <f t="shared" si="3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1"/>
        <v/>
      </c>
      <c r="K14" s="159" t="str">
        <f t="shared" si="2"/>
        <v/>
      </c>
      <c r="L14" s="75" t="str">
        <f t="shared" si="4"/>
        <v xml:space="preserve"> </v>
      </c>
      <c r="M14" s="75" t="str">
        <f t="shared" si="3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36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36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36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36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36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36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36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36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36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36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36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36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36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36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36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36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36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36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36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36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36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36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36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36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36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36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36"/>
    </row>
    <row r="42" spans="1:11" s="10" customFormat="1" x14ac:dyDescent="0.2">
      <c r="A42" s="54"/>
      <c r="B42" s="9"/>
      <c r="C42" s="162"/>
      <c r="D42" s="8"/>
      <c r="E42" s="9"/>
      <c r="F42" s="33"/>
      <c r="G42" s="7"/>
      <c r="H42" s="33"/>
      <c r="I42" s="33"/>
      <c r="J42" s="33"/>
      <c r="K42" s="136"/>
    </row>
  </sheetData>
  <sheetProtection password="D929" sheet="1" objects="1" scenarios="1" selectLockedCells="1"/>
  <phoneticPr fontId="0" type="noConversion"/>
  <conditionalFormatting sqref="J5:J14">
    <cfRule type="cellIs" dxfId="100" priority="5" operator="equal">
      <formula>" """""</formula>
    </cfRule>
  </conditionalFormatting>
  <conditionalFormatting sqref="G13">
    <cfRule type="cellIs" dxfId="99" priority="1" stopIfTrue="1" operator="equal">
      <formula>0</formula>
    </cfRule>
    <cfRule type="cellIs" dxfId="98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M48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C7" sqref="C7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7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0.875" style="136" customWidth="1"/>
    <col min="12" max="13" width="27.875" customWidth="1"/>
  </cols>
  <sheetData>
    <row r="1" spans="1:13" s="23" customFormat="1" ht="15" x14ac:dyDescent="0.25">
      <c r="A1" s="57" t="s">
        <v>11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5"/>
    </row>
    <row r="2" spans="1:13" s="9" customFormat="1" ht="15" x14ac:dyDescent="0.25">
      <c r="A2" s="18"/>
      <c r="C2" s="161"/>
      <c r="D2" s="37"/>
      <c r="E2" s="45" t="s">
        <v>9</v>
      </c>
      <c r="F2" s="73">
        <f>mrt!F3</f>
        <v>295.25</v>
      </c>
      <c r="G2" s="72">
        <f>mrt!G3</f>
        <v>2524.65</v>
      </c>
      <c r="H2" s="13"/>
      <c r="I2" s="13"/>
      <c r="J2" s="13"/>
      <c r="K2" s="136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38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 t="shared" ref="J6:J14" si="1">IF(F6+G6=0,"",IF(C6&lt;8000,F6+G6-I6,IF(C6&gt;8900,F6+G6-I6,F6+G6-H6)))</f>
        <v/>
      </c>
      <c r="K6" s="159" t="str">
        <f t="shared" ref="K6:K14" si="2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3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si="1"/>
        <v/>
      </c>
      <c r="K7" s="159" t="str">
        <f t="shared" si="2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3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1"/>
        <v/>
      </c>
      <c r="K8" s="159" t="str">
        <f t="shared" si="2"/>
        <v/>
      </c>
      <c r="L8" s="75" t="str">
        <f t="shared" si="4"/>
        <v xml:space="preserve"> </v>
      </c>
      <c r="M8" s="75" t="str">
        <f t="shared" si="3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160"/>
      <c r="J9" s="158" t="str">
        <f t="shared" si="1"/>
        <v/>
      </c>
      <c r="K9" s="159" t="str">
        <f t="shared" si="2"/>
        <v/>
      </c>
      <c r="L9" s="75" t="str">
        <f t="shared" si="4"/>
        <v xml:space="preserve"> </v>
      </c>
      <c r="M9" s="75" t="str">
        <f t="shared" si="3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1"/>
        <v/>
      </c>
      <c r="K10" s="159" t="str">
        <f t="shared" si="2"/>
        <v/>
      </c>
      <c r="L10" s="75" t="str">
        <f t="shared" si="4"/>
        <v xml:space="preserve"> </v>
      </c>
      <c r="M10" s="75" t="str">
        <f t="shared" si="3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1"/>
        <v/>
      </c>
      <c r="K11" s="159" t="str">
        <f t="shared" si="2"/>
        <v/>
      </c>
      <c r="L11" s="75" t="str">
        <f t="shared" si="4"/>
        <v xml:space="preserve"> </v>
      </c>
      <c r="M11" s="75" t="str">
        <f t="shared" si="3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1"/>
        <v/>
      </c>
      <c r="K12" s="159" t="str">
        <f t="shared" si="2"/>
        <v/>
      </c>
      <c r="L12" s="75" t="str">
        <f t="shared" si="4"/>
        <v xml:space="preserve"> </v>
      </c>
      <c r="M12" s="75" t="str">
        <f t="shared" si="3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1"/>
        <v/>
      </c>
      <c r="K13" s="159" t="str">
        <f t="shared" si="2"/>
        <v/>
      </c>
      <c r="L13" s="75" t="str">
        <f t="shared" si="4"/>
        <v xml:space="preserve"> </v>
      </c>
      <c r="M13" s="75" t="str">
        <f t="shared" si="3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1"/>
        <v/>
      </c>
      <c r="K14" s="159" t="str">
        <f t="shared" si="2"/>
        <v/>
      </c>
      <c r="L14" s="75" t="str">
        <f t="shared" si="4"/>
        <v xml:space="preserve"> </v>
      </c>
      <c r="M14" s="75" t="str">
        <f t="shared" si="3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36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36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36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36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36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36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36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36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36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36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36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36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36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36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36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36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36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36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36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36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36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36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36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36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36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36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36"/>
    </row>
    <row r="42" spans="1:11" s="10" customFormat="1" x14ac:dyDescent="0.2">
      <c r="A42" s="54"/>
      <c r="B42" s="9"/>
      <c r="C42" s="162"/>
      <c r="D42" s="8"/>
      <c r="E42" s="9"/>
      <c r="F42" s="33"/>
      <c r="G42" s="7"/>
      <c r="H42" s="33"/>
      <c r="I42" s="33"/>
      <c r="J42" s="33"/>
      <c r="K42" s="136"/>
    </row>
    <row r="43" spans="1:11" s="10" customFormat="1" x14ac:dyDescent="0.2">
      <c r="A43" s="54"/>
      <c r="B43" s="9"/>
      <c r="C43" s="162"/>
      <c r="D43" s="8"/>
      <c r="E43" s="9"/>
      <c r="F43" s="33"/>
      <c r="G43" s="7"/>
      <c r="H43" s="33"/>
      <c r="I43" s="33"/>
      <c r="J43" s="33"/>
      <c r="K43" s="136"/>
    </row>
    <row r="44" spans="1:11" s="10" customFormat="1" x14ac:dyDescent="0.2">
      <c r="A44" s="54"/>
      <c r="B44" s="9"/>
      <c r="C44" s="162"/>
      <c r="D44" s="8"/>
      <c r="E44" s="9"/>
      <c r="F44" s="33"/>
      <c r="G44" s="7"/>
      <c r="H44" s="33"/>
      <c r="I44" s="33"/>
      <c r="J44" s="33"/>
      <c r="K44" s="136"/>
    </row>
    <row r="45" spans="1:11" s="10" customFormat="1" x14ac:dyDescent="0.2">
      <c r="A45" s="54"/>
      <c r="B45" s="9"/>
      <c r="C45" s="162"/>
      <c r="D45" s="8"/>
      <c r="E45" s="9"/>
      <c r="F45" s="33"/>
      <c r="G45" s="7"/>
      <c r="H45" s="33"/>
      <c r="I45" s="33"/>
      <c r="J45" s="33"/>
      <c r="K45" s="136"/>
    </row>
    <row r="46" spans="1:11" s="10" customFormat="1" x14ac:dyDescent="0.2">
      <c r="A46" s="54"/>
      <c r="B46" s="9"/>
      <c r="C46" s="162"/>
      <c r="D46" s="8"/>
      <c r="E46" s="9"/>
      <c r="F46" s="33"/>
      <c r="G46" s="7"/>
      <c r="H46" s="33"/>
      <c r="I46" s="33"/>
      <c r="J46" s="33"/>
      <c r="K46" s="136"/>
    </row>
    <row r="47" spans="1:11" s="10" customFormat="1" x14ac:dyDescent="0.2">
      <c r="A47" s="54"/>
      <c r="B47" s="9"/>
      <c r="C47" s="162"/>
      <c r="D47" s="8"/>
      <c r="E47" s="9"/>
      <c r="F47" s="33"/>
      <c r="G47" s="7"/>
      <c r="H47" s="33"/>
      <c r="I47" s="33"/>
      <c r="J47" s="33"/>
      <c r="K47" s="136"/>
    </row>
    <row r="48" spans="1:11" s="10" customFormat="1" x14ac:dyDescent="0.2">
      <c r="A48" s="54"/>
      <c r="B48" s="9"/>
      <c r="C48" s="162"/>
      <c r="D48" s="8"/>
      <c r="E48" s="9"/>
      <c r="F48" s="33"/>
      <c r="G48" s="7"/>
      <c r="H48" s="33"/>
      <c r="I48" s="33"/>
      <c r="J48" s="33"/>
      <c r="K48" s="136"/>
    </row>
  </sheetData>
  <sheetProtection password="D929" sheet="1" objects="1" scenarios="1" selectLockedCells="1"/>
  <phoneticPr fontId="0" type="noConversion"/>
  <conditionalFormatting sqref="J2:K4 G2:G4 K1 J15:K1048576 G15:G65300">
    <cfRule type="cellIs" dxfId="97" priority="6" stopIfTrue="1" operator="equal">
      <formula>0</formula>
    </cfRule>
  </conditionalFormatting>
  <conditionalFormatting sqref="J5:J14">
    <cfRule type="cellIs" dxfId="96" priority="3" operator="equal">
      <formula>" """""</formula>
    </cfRule>
  </conditionalFormatting>
  <conditionalFormatting sqref="G13">
    <cfRule type="cellIs" dxfId="95" priority="1" stopIfTrue="1" operator="equal">
      <formula>0</formula>
    </cfRule>
    <cfRule type="cellIs" dxfId="94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41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5" sqref="B5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.375" style="140" customWidth="1"/>
    <col min="12" max="13" width="27.875" style="10" customWidth="1"/>
    <col min="14" max="14" width="8.875" style="10"/>
  </cols>
  <sheetData>
    <row r="1" spans="1:13" s="23" customFormat="1" ht="15" x14ac:dyDescent="0.25">
      <c r="A1" s="57" t="s">
        <v>12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9"/>
    </row>
    <row r="2" spans="1:13" s="9" customFormat="1" ht="15" x14ac:dyDescent="0.25">
      <c r="A2" s="18"/>
      <c r="C2" s="161"/>
      <c r="D2" s="37"/>
      <c r="E2" s="45" t="s">
        <v>9</v>
      </c>
      <c r="F2" s="73">
        <f>apr!F3</f>
        <v>295.25</v>
      </c>
      <c r="G2" s="72">
        <f>apr!G3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4" t="str">
        <f>IF(F5+G5&gt;0,"",IF(F5+G5&gt;J5,"btw bedrag negatief invullen"," "))</f>
        <v xml:space="preserve"> </v>
      </c>
      <c r="M5" s="74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 t="shared" ref="J6:J14" si="1">IF(F6+G6=0,"",IF(C6&lt;8000,F6+G6-I6,IF(C6&gt;8900,F6+G6-I6,F6+G6-H6)))</f>
        <v/>
      </c>
      <c r="K6" s="159" t="str">
        <f t="shared" ref="K6:K14" si="2">IF(C6=0,"",IF(C6=7290,"",IF(C6=7295,"",IF(C6&gt;7999,"",IF(I6&lt;&gt;0,"","geen btw ?")))))</f>
        <v/>
      </c>
      <c r="L6" s="74" t="str">
        <f>IF(F6+G6&gt;0,"",IF(F6+G6&gt;J6,"btw bedrag negatief invullen"," "))</f>
        <v xml:space="preserve"> </v>
      </c>
      <c r="M6" s="74" t="str">
        <f t="shared" ref="M6:M14" si="3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si="1"/>
        <v/>
      </c>
      <c r="K7" s="159" t="str">
        <f t="shared" si="2"/>
        <v/>
      </c>
      <c r="L7" s="74" t="str">
        <f t="shared" ref="L7:L14" si="4">IF(F7+G7&gt;0,"",IF(F7+G7&gt;J7,"btw bedrag negatief invullen"," "))</f>
        <v xml:space="preserve"> </v>
      </c>
      <c r="M7" s="74" t="str">
        <f t="shared" si="3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1"/>
        <v/>
      </c>
      <c r="K8" s="159" t="str">
        <f t="shared" si="2"/>
        <v/>
      </c>
      <c r="L8" s="74" t="str">
        <f t="shared" si="4"/>
        <v xml:space="preserve"> </v>
      </c>
      <c r="M8" s="74" t="str">
        <f t="shared" si="3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160"/>
      <c r="J9" s="158" t="str">
        <f t="shared" si="1"/>
        <v/>
      </c>
      <c r="K9" s="159" t="str">
        <f t="shared" si="2"/>
        <v/>
      </c>
      <c r="L9" s="74" t="str">
        <f t="shared" si="4"/>
        <v xml:space="preserve"> </v>
      </c>
      <c r="M9" s="74" t="str">
        <f t="shared" si="3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1"/>
        <v/>
      </c>
      <c r="K10" s="159" t="str">
        <f t="shared" si="2"/>
        <v/>
      </c>
      <c r="L10" s="74" t="str">
        <f t="shared" si="4"/>
        <v xml:space="preserve"> </v>
      </c>
      <c r="M10" s="74" t="str">
        <f t="shared" si="3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1"/>
        <v/>
      </c>
      <c r="K11" s="159" t="str">
        <f t="shared" si="2"/>
        <v/>
      </c>
      <c r="L11" s="74" t="str">
        <f t="shared" si="4"/>
        <v xml:space="preserve"> </v>
      </c>
      <c r="M11" s="74" t="str">
        <f t="shared" si="3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1"/>
        <v/>
      </c>
      <c r="K12" s="159" t="str">
        <f t="shared" si="2"/>
        <v/>
      </c>
      <c r="L12" s="74" t="str">
        <f t="shared" si="4"/>
        <v xml:space="preserve"> </v>
      </c>
      <c r="M12" s="74" t="str">
        <f t="shared" si="3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1"/>
        <v/>
      </c>
      <c r="K13" s="159" t="str">
        <f t="shared" si="2"/>
        <v/>
      </c>
      <c r="L13" s="74" t="str">
        <f t="shared" si="4"/>
        <v xml:space="preserve"> </v>
      </c>
      <c r="M13" s="74" t="str">
        <f t="shared" si="3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1"/>
        <v/>
      </c>
      <c r="K14" s="159" t="str">
        <f t="shared" si="2"/>
        <v/>
      </c>
      <c r="L14" s="74" t="str">
        <f t="shared" si="4"/>
        <v xml:space="preserve"> </v>
      </c>
      <c r="M14" s="74" t="str">
        <f t="shared" si="3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0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0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0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0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0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0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0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0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0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0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0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0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0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0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0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0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0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0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0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0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0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40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40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40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40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40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40"/>
    </row>
  </sheetData>
  <sheetProtection password="D929" sheet="1" objects="1" scenarios="1" selectLockedCells="1"/>
  <phoneticPr fontId="0" type="noConversion"/>
  <conditionalFormatting sqref="G2:G4 J2:K4 K1 J15:K1048576 G15:G65300">
    <cfRule type="cellIs" dxfId="93" priority="7" stopIfTrue="1" operator="equal">
      <formula>0</formula>
    </cfRule>
  </conditionalFormatting>
  <conditionalFormatting sqref="J2:J4 G2:G4">
    <cfRule type="cellIs" dxfId="92" priority="6" stopIfTrue="1" operator="equal">
      <formula>0</formula>
    </cfRule>
  </conditionalFormatting>
  <conditionalFormatting sqref="J5:J14">
    <cfRule type="cellIs" dxfId="91" priority="3" operator="equal">
      <formula>" """""</formula>
    </cfRule>
  </conditionalFormatting>
  <conditionalFormatting sqref="G13">
    <cfRule type="cellIs" dxfId="90" priority="1" stopIfTrue="1" operator="equal">
      <formula>0</formula>
    </cfRule>
    <cfRule type="cellIs" dxfId="89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M39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6" sqref="B6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.625" style="140" customWidth="1"/>
    <col min="12" max="13" width="27.875" customWidth="1"/>
  </cols>
  <sheetData>
    <row r="1" spans="1:13" s="23" customFormat="1" ht="15" x14ac:dyDescent="0.25">
      <c r="A1" s="57" t="s">
        <v>13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9"/>
    </row>
    <row r="2" spans="1:13" s="9" customFormat="1" ht="15" x14ac:dyDescent="0.25">
      <c r="A2" s="18"/>
      <c r="C2" s="161"/>
      <c r="D2" s="37"/>
      <c r="E2" s="45" t="s">
        <v>9</v>
      </c>
      <c r="F2" s="73">
        <f>mei!F3</f>
        <v>295.25</v>
      </c>
      <c r="G2" s="72">
        <f>mei!G3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88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9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 t="shared" ref="J6:J14" si="1">IF(F6+G6=0,"",IF(C6&lt;8000,F6+G6-I6,IF(C6&gt;8900,F6+G6-I6,F6+G6-H6)))</f>
        <v/>
      </c>
      <c r="K6" s="159" t="str">
        <f t="shared" ref="K6:K14" si="2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3">IF(F6+G6&lt;0.01,"",IF(F6+G6&lt;0,"",IF(F6+G6&lt;J6,"btw bedrag positief invullen","")))</f>
        <v/>
      </c>
    </row>
    <row r="7" spans="1:13" ht="15" x14ac:dyDescent="0.25">
      <c r="A7" s="90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si="1"/>
        <v/>
      </c>
      <c r="K7" s="159" t="str">
        <f t="shared" si="2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3"/>
        <v/>
      </c>
    </row>
    <row r="8" spans="1:13" ht="15" x14ac:dyDescent="0.25">
      <c r="A8" s="90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1"/>
        <v/>
      </c>
      <c r="K8" s="159" t="str">
        <f t="shared" si="2"/>
        <v/>
      </c>
      <c r="L8" s="75" t="str">
        <f t="shared" si="4"/>
        <v xml:space="preserve"> </v>
      </c>
      <c r="M8" s="75" t="str">
        <f t="shared" si="3"/>
        <v/>
      </c>
    </row>
    <row r="9" spans="1:13" ht="15" x14ac:dyDescent="0.25">
      <c r="A9" s="90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160"/>
      <c r="J9" s="158" t="str">
        <f t="shared" si="1"/>
        <v/>
      </c>
      <c r="K9" s="159" t="str">
        <f t="shared" si="2"/>
        <v/>
      </c>
      <c r="L9" s="75" t="str">
        <f t="shared" si="4"/>
        <v xml:space="preserve"> </v>
      </c>
      <c r="M9" s="75" t="str">
        <f t="shared" si="3"/>
        <v/>
      </c>
    </row>
    <row r="10" spans="1:13" ht="15" x14ac:dyDescent="0.25">
      <c r="A10" s="90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1"/>
        <v/>
      </c>
      <c r="K10" s="159" t="str">
        <f t="shared" si="2"/>
        <v/>
      </c>
      <c r="L10" s="75" t="str">
        <f t="shared" si="4"/>
        <v xml:space="preserve"> </v>
      </c>
      <c r="M10" s="75" t="str">
        <f t="shared" si="3"/>
        <v/>
      </c>
    </row>
    <row r="11" spans="1:13" ht="15" x14ac:dyDescent="0.25">
      <c r="A11" s="90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1"/>
        <v/>
      </c>
      <c r="K11" s="159" t="str">
        <f t="shared" si="2"/>
        <v/>
      </c>
      <c r="L11" s="75" t="str">
        <f t="shared" si="4"/>
        <v xml:space="preserve"> </v>
      </c>
      <c r="M11" s="75" t="str">
        <f t="shared" si="3"/>
        <v/>
      </c>
    </row>
    <row r="12" spans="1:13" ht="15" x14ac:dyDescent="0.25">
      <c r="A12" s="90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1"/>
        <v/>
      </c>
      <c r="K12" s="159" t="str">
        <f t="shared" si="2"/>
        <v/>
      </c>
      <c r="L12" s="75" t="str">
        <f t="shared" si="4"/>
        <v xml:space="preserve"> </v>
      </c>
      <c r="M12" s="75" t="str">
        <f t="shared" si="3"/>
        <v/>
      </c>
    </row>
    <row r="13" spans="1:13" ht="15" x14ac:dyDescent="0.25">
      <c r="A13" s="90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1"/>
        <v/>
      </c>
      <c r="K13" s="159" t="str">
        <f t="shared" si="2"/>
        <v/>
      </c>
      <c r="L13" s="75" t="str">
        <f t="shared" si="4"/>
        <v xml:space="preserve"> </v>
      </c>
      <c r="M13" s="75" t="str">
        <f t="shared" si="3"/>
        <v/>
      </c>
    </row>
    <row r="14" spans="1:13" ht="15" x14ac:dyDescent="0.25">
      <c r="A14" s="90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1"/>
        <v/>
      </c>
      <c r="K14" s="159" t="str">
        <f t="shared" si="2"/>
        <v/>
      </c>
      <c r="L14" s="75" t="str">
        <f t="shared" si="4"/>
        <v xml:space="preserve"> </v>
      </c>
      <c r="M14" s="75" t="str">
        <f t="shared" si="3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0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0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0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0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0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0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0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0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0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0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0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0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0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0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0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0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0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0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0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0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0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40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40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40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40"/>
    </row>
  </sheetData>
  <sheetProtection password="D929" sheet="1" objects="1" scenarios="1" selectLockedCells="1"/>
  <phoneticPr fontId="0" type="noConversion"/>
  <conditionalFormatting sqref="J2:K4 G2:G4 K1 J15:K1048576 G15:G65300">
    <cfRule type="cellIs" dxfId="88" priority="8" stopIfTrue="1" operator="equal">
      <formula>0</formula>
    </cfRule>
  </conditionalFormatting>
  <conditionalFormatting sqref="J2:J4 G2:G4">
    <cfRule type="cellIs" dxfId="87" priority="7" stopIfTrue="1" operator="equal">
      <formula>0</formula>
    </cfRule>
  </conditionalFormatting>
  <conditionalFormatting sqref="J2:J4 G2:G4">
    <cfRule type="cellIs" dxfId="86" priority="6" stopIfTrue="1" operator="equal">
      <formula>0</formula>
    </cfRule>
  </conditionalFormatting>
  <conditionalFormatting sqref="J5:J14">
    <cfRule type="cellIs" dxfId="85" priority="3" operator="equal">
      <formula>" """""</formula>
    </cfRule>
  </conditionalFormatting>
  <conditionalFormatting sqref="G13">
    <cfRule type="cellIs" dxfId="84" priority="1" stopIfTrue="1" operator="equal">
      <formula>0</formula>
    </cfRule>
    <cfRule type="cellIs" dxfId="83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M41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C9" sqref="C9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.25" style="140" customWidth="1"/>
    <col min="12" max="13" width="27.875" customWidth="1"/>
  </cols>
  <sheetData>
    <row r="1" spans="1:13" s="23" customFormat="1" ht="15" x14ac:dyDescent="0.25">
      <c r="A1" s="57" t="s">
        <v>14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9"/>
    </row>
    <row r="2" spans="1:13" s="9" customFormat="1" ht="15" x14ac:dyDescent="0.25">
      <c r="A2" s="18"/>
      <c r="C2" s="161"/>
      <c r="D2" s="37"/>
      <c r="E2" s="45" t="s">
        <v>9</v>
      </c>
      <c r="F2" s="73">
        <f>juni!F3</f>
        <v>295.25</v>
      </c>
      <c r="G2" s="72">
        <f>juni!G3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>IF(F6+G6=0,"",IF(C6&lt;8000,F6+G6-I6,IF(C6&gt;8900,F6+G6-I6,F6+G6-H6)))</f>
        <v/>
      </c>
      <c r="K6" s="159" t="str">
        <f t="shared" ref="K6:K14" si="1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2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ref="J7:J14" si="3">IF(F7+G7=0,"",IF(C7&lt;8000,F7+G7-I7,IF(C7&gt;8900,F7+G7-I7,F7+G7-H7)))</f>
        <v/>
      </c>
      <c r="K7" s="159" t="str">
        <f t="shared" si="1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2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3"/>
        <v/>
      </c>
      <c r="K8" s="159" t="str">
        <f t="shared" si="1"/>
        <v/>
      </c>
      <c r="L8" s="75" t="str">
        <f t="shared" si="4"/>
        <v xml:space="preserve"> </v>
      </c>
      <c r="M8" s="75" t="str">
        <f t="shared" si="2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82"/>
      <c r="J9" s="158" t="str">
        <f t="shared" si="3"/>
        <v/>
      </c>
      <c r="K9" s="159" t="str">
        <f t="shared" si="1"/>
        <v/>
      </c>
      <c r="L9" s="75" t="str">
        <f t="shared" si="4"/>
        <v xml:space="preserve"> </v>
      </c>
      <c r="M9" s="75" t="str">
        <f t="shared" si="2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3"/>
        <v/>
      </c>
      <c r="K10" s="159" t="str">
        <f t="shared" si="1"/>
        <v/>
      </c>
      <c r="L10" s="75" t="str">
        <f t="shared" si="4"/>
        <v xml:space="preserve"> </v>
      </c>
      <c r="M10" s="75" t="str">
        <f t="shared" si="2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3"/>
        <v/>
      </c>
      <c r="K11" s="159" t="str">
        <f t="shared" si="1"/>
        <v/>
      </c>
      <c r="L11" s="75" t="str">
        <f t="shared" si="4"/>
        <v xml:space="preserve"> </v>
      </c>
      <c r="M11" s="75" t="str">
        <f t="shared" si="2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3"/>
        <v/>
      </c>
      <c r="K12" s="159" t="str">
        <f t="shared" si="1"/>
        <v/>
      </c>
      <c r="L12" s="75" t="str">
        <f t="shared" si="4"/>
        <v xml:space="preserve"> </v>
      </c>
      <c r="M12" s="75" t="str">
        <f t="shared" si="2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3"/>
        <v/>
      </c>
      <c r="K13" s="159" t="str">
        <f t="shared" si="1"/>
        <v/>
      </c>
      <c r="L13" s="75" t="str">
        <f t="shared" si="4"/>
        <v xml:space="preserve"> </v>
      </c>
      <c r="M13" s="75" t="str">
        <f t="shared" si="2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3"/>
        <v/>
      </c>
      <c r="K14" s="159" t="str">
        <f t="shared" si="1"/>
        <v/>
      </c>
      <c r="L14" s="75" t="str">
        <f t="shared" si="4"/>
        <v xml:space="preserve"> </v>
      </c>
      <c r="M14" s="75" t="str">
        <f t="shared" si="2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0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0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0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0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0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0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0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0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0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0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0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0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0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0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0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0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0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0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0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0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0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40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40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40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40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40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40"/>
    </row>
  </sheetData>
  <sheetProtection password="D929" sheet="1" objects="1" scenarios="1" selectLockedCells="1"/>
  <phoneticPr fontId="0" type="noConversion"/>
  <conditionalFormatting sqref="G1:G4 J2:K4 K1 J15:K1048576 G15:G65300">
    <cfRule type="cellIs" dxfId="82" priority="9" stopIfTrue="1" operator="equal">
      <formula>0</formula>
    </cfRule>
  </conditionalFormatting>
  <conditionalFormatting sqref="G14">
    <cfRule type="cellIs" dxfId="81" priority="10" stopIfTrue="1" operator="equal">
      <formula>0</formula>
    </cfRule>
    <cfRule type="cellIs" dxfId="80" priority="11" stopIfTrue="1" operator="equal">
      <formula>G13</formula>
    </cfRule>
  </conditionalFormatting>
  <conditionalFormatting sqref="G2:G4 J2:J4">
    <cfRule type="cellIs" dxfId="79" priority="8" stopIfTrue="1" operator="equal">
      <formula>0</formula>
    </cfRule>
  </conditionalFormatting>
  <conditionalFormatting sqref="G2:G4 J2:J4">
    <cfRule type="cellIs" dxfId="78" priority="7" stopIfTrue="1" operator="equal">
      <formula>0</formula>
    </cfRule>
  </conditionalFormatting>
  <conditionalFormatting sqref="G2:G4 J2:J4">
    <cfRule type="cellIs" dxfId="77" priority="6" stopIfTrue="1" operator="equal">
      <formula>0</formula>
    </cfRule>
  </conditionalFormatting>
  <conditionalFormatting sqref="J5:J14">
    <cfRule type="cellIs" dxfId="76" priority="3" operator="equal">
      <formula>" """""</formula>
    </cfRule>
  </conditionalFormatting>
  <conditionalFormatting sqref="G13">
    <cfRule type="cellIs" dxfId="75" priority="1" stopIfTrue="1" operator="equal">
      <formula>0</formula>
    </cfRule>
    <cfRule type="cellIs" dxfId="74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M15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B6" sqref="B6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" style="140" customWidth="1"/>
    <col min="12" max="13" width="27.875" customWidth="1"/>
  </cols>
  <sheetData>
    <row r="1" spans="1:13" s="23" customFormat="1" ht="15" x14ac:dyDescent="0.25">
      <c r="A1" s="57" t="s">
        <v>148</v>
      </c>
      <c r="B1" s="9"/>
      <c r="C1" s="161">
        <f>grootboek!A1</f>
        <v>2012</v>
      </c>
      <c r="D1" s="37" t="str">
        <f>grootboek!$B$1</f>
        <v>Demo</v>
      </c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39"/>
    </row>
    <row r="2" spans="1:13" s="9" customFormat="1" ht="15" x14ac:dyDescent="0.25">
      <c r="A2" s="18"/>
      <c r="C2" s="161"/>
      <c r="D2" s="37"/>
      <c r="E2" s="45" t="s">
        <v>9</v>
      </c>
      <c r="F2" s="73">
        <f>juli!F3</f>
        <v>295.25</v>
      </c>
      <c r="G2" s="72">
        <f>juli!G3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7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76"/>
      <c r="B5" s="77"/>
      <c r="C5" s="166"/>
      <c r="D5" s="78" t="str">
        <f>IF(AND(C5&gt;999,C5&lt;1216),"FOUT  dit nummer niet gebruiken",IF(C5=0,"",VLOOKUP(C5,grootboek!$A$3:$B$87,2,FALSE)))</f>
        <v/>
      </c>
      <c r="E5" s="77"/>
      <c r="F5" s="79"/>
      <c r="G5" s="80"/>
      <c r="H5" s="81" t="str">
        <f>IF(C5=8300,0,IF(C5&gt;8289,0,IF(C5&gt;8049,ROUND(((F5+G5)/(grootboek!C$97+100))*grootboek!C$97,2),IF(C5&gt;8029,ROUND(((F5+G5)/(grootboek!C$96+100))*grootboek!C$96,2),IF(C5&gt;7999,ROUND((F5+G5)/(grootboek!C$95+100)*grootboek!C$95,2),"")))))</f>
        <v/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>IF(F6+G6=0,"",IF(C6&lt;8000,F6+G6-I6,IF(C6&gt;8900,F6+G6-I6,F6+G6-H6)))</f>
        <v/>
      </c>
      <c r="K6" s="159" t="str">
        <f t="shared" ref="K6:K14" si="1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2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ref="J7:J14" si="3">IF(F7+G7=0,"",IF(C7&lt;8000,F7+G7-I7,IF(C7&gt;8900,F7+G7-I7,F7+G7-H7)))</f>
        <v/>
      </c>
      <c r="K7" s="159" t="str">
        <f t="shared" si="1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2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3"/>
        <v/>
      </c>
      <c r="K8" s="159" t="str">
        <f t="shared" si="1"/>
        <v/>
      </c>
      <c r="L8" s="75" t="str">
        <f t="shared" si="4"/>
        <v xml:space="preserve"> </v>
      </c>
      <c r="M8" s="75" t="str">
        <f t="shared" si="2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82"/>
      <c r="J9" s="158" t="str">
        <f t="shared" si="3"/>
        <v/>
      </c>
      <c r="K9" s="159" t="str">
        <f t="shared" si="1"/>
        <v/>
      </c>
      <c r="L9" s="75" t="str">
        <f t="shared" si="4"/>
        <v xml:space="preserve"> </v>
      </c>
      <c r="M9" s="75" t="str">
        <f t="shared" si="2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3"/>
        <v/>
      </c>
      <c r="K10" s="159" t="str">
        <f t="shared" si="1"/>
        <v/>
      </c>
      <c r="L10" s="75" t="str">
        <f t="shared" si="4"/>
        <v xml:space="preserve"> </v>
      </c>
      <c r="M10" s="75" t="str">
        <f t="shared" si="2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3"/>
        <v/>
      </c>
      <c r="K11" s="159" t="str">
        <f t="shared" si="1"/>
        <v/>
      </c>
      <c r="L11" s="75" t="str">
        <f t="shared" si="4"/>
        <v xml:space="preserve"> </v>
      </c>
      <c r="M11" s="75" t="str">
        <f t="shared" si="2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3"/>
        <v/>
      </c>
      <c r="K12" s="159" t="str">
        <f t="shared" si="1"/>
        <v/>
      </c>
      <c r="L12" s="75" t="str">
        <f t="shared" si="4"/>
        <v xml:space="preserve"> </v>
      </c>
      <c r="M12" s="75" t="str">
        <f t="shared" si="2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3"/>
        <v/>
      </c>
      <c r="K13" s="159" t="str">
        <f t="shared" si="1"/>
        <v/>
      </c>
      <c r="L13" s="75" t="str">
        <f t="shared" si="4"/>
        <v xml:space="preserve"> </v>
      </c>
      <c r="M13" s="75" t="str">
        <f t="shared" si="2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3"/>
        <v/>
      </c>
      <c r="K14" s="159" t="str">
        <f t="shared" si="1"/>
        <v/>
      </c>
      <c r="L14" s="75" t="str">
        <f t="shared" si="4"/>
        <v xml:space="preserve"> </v>
      </c>
      <c r="M14" s="75" t="str">
        <f t="shared" si="2"/>
        <v/>
      </c>
    </row>
    <row r="15" spans="1:13" x14ac:dyDescent="0.2">
      <c r="H15" s="86">
        <f>SUM(H5:H14)</f>
        <v>0</v>
      </c>
      <c r="I15" s="86">
        <f>SUM(I5:I14)</f>
        <v>0</v>
      </c>
    </row>
  </sheetData>
  <sheetProtection password="D929" sheet="1" objects="1" scenarios="1" selectLockedCells="1"/>
  <phoneticPr fontId="0" type="noConversion"/>
  <conditionalFormatting sqref="G1:G4 J2:K4 K1 J15:K1048576 G15:G65300">
    <cfRule type="cellIs" dxfId="73" priority="10" stopIfTrue="1" operator="equal">
      <formula>0</formula>
    </cfRule>
  </conditionalFormatting>
  <conditionalFormatting sqref="G14">
    <cfRule type="cellIs" dxfId="72" priority="11" stopIfTrue="1" operator="equal">
      <formula>0</formula>
    </cfRule>
    <cfRule type="cellIs" dxfId="71" priority="12" stopIfTrue="1" operator="equal">
      <formula>G13</formula>
    </cfRule>
  </conditionalFormatting>
  <conditionalFormatting sqref="G1:G4 J2:J4">
    <cfRule type="cellIs" dxfId="70" priority="9" stopIfTrue="1" operator="equal">
      <formula>0</formula>
    </cfRule>
  </conditionalFormatting>
  <conditionalFormatting sqref="G2:G4 J2:J4">
    <cfRule type="cellIs" dxfId="69" priority="8" stopIfTrue="1" operator="equal">
      <formula>0</formula>
    </cfRule>
  </conditionalFormatting>
  <conditionalFormatting sqref="G2:G4 J2:J4">
    <cfRule type="cellIs" dxfId="68" priority="7" stopIfTrue="1" operator="equal">
      <formula>0</formula>
    </cfRule>
  </conditionalFormatting>
  <conditionalFormatting sqref="G2:G4 J2:J4">
    <cfRule type="cellIs" dxfId="67" priority="6" stopIfTrue="1" operator="equal">
      <formula>0</formula>
    </cfRule>
  </conditionalFormatting>
  <conditionalFormatting sqref="J5:J14">
    <cfRule type="cellIs" dxfId="66" priority="3" operator="equal">
      <formula>" """""</formula>
    </cfRule>
  </conditionalFormatting>
  <conditionalFormatting sqref="G13">
    <cfRule type="cellIs" dxfId="65" priority="1" stopIfTrue="1" operator="equal">
      <formula>0</formula>
    </cfRule>
    <cfRule type="cellIs" dxfId="64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M53"/>
  <sheetViews>
    <sheetView showGridLines="0" showRowColHeaders="0" showZeros="0" showOutlineSymbols="0" zoomScale="75" zoomScaleNormal="75" workbookViewId="0">
      <pane ySplit="4" topLeftCell="A5" activePane="bottomLeft" state="frozen"/>
      <selection pane="bottomLeft" activeCell="A7" sqref="A7"/>
    </sheetView>
  </sheetViews>
  <sheetFormatPr defaultColWidth="8.875" defaultRowHeight="14.25" x14ac:dyDescent="0.2"/>
  <cols>
    <col min="1" max="1" width="5.625" style="1" customWidth="1"/>
    <col min="2" max="2" width="4.25" style="2" customWidth="1"/>
    <col min="3" max="3" width="7.25" style="165" customWidth="1"/>
    <col min="4" max="4" width="20.625" style="8" customWidth="1"/>
    <col min="5" max="5" width="20.625" style="2" customWidth="1"/>
    <col min="6" max="6" width="13.125" style="3" customWidth="1"/>
    <col min="7" max="7" width="13.125" style="7" customWidth="1"/>
    <col min="8" max="8" width="10.75" style="33" customWidth="1"/>
    <col min="9" max="9" width="10.75" style="3" customWidth="1"/>
    <col min="10" max="10" width="10.75" style="33" customWidth="1"/>
    <col min="11" max="11" width="11" style="140" customWidth="1"/>
    <col min="12" max="13" width="27.5" customWidth="1"/>
  </cols>
  <sheetData>
    <row r="1" spans="1:13" s="38" customFormat="1" ht="15" x14ac:dyDescent="0.25">
      <c r="A1" s="57" t="s">
        <v>16</v>
      </c>
      <c r="B1" s="9"/>
      <c r="C1" s="161">
        <f>grootboek!A1</f>
        <v>2012</v>
      </c>
      <c r="D1" s="37" t="str">
        <f>grootboek!$B$1</f>
        <v>Demo</v>
      </c>
      <c r="E1" s="23"/>
      <c r="F1" s="58" t="str">
        <f>VLOOKUP(grootboek!$E$1,grootboek!$A$16:$B$26,2,FALSE)</f>
        <v>Rabo r/c</v>
      </c>
      <c r="G1" s="59" t="str">
        <f>VLOOKUP(grootboek!$I$1,grootboek!$A$16:$B$26,2,FALSE)</f>
        <v>Kas</v>
      </c>
      <c r="H1" s="13"/>
      <c r="I1" s="13"/>
      <c r="J1" s="157" t="str">
        <f>toelichting!I1</f>
        <v>Bouma software</v>
      </c>
      <c r="K1" s="142"/>
    </row>
    <row r="2" spans="1:13" s="9" customFormat="1" ht="15" x14ac:dyDescent="0.25">
      <c r="A2" s="18"/>
      <c r="C2" s="161"/>
      <c r="D2" s="37"/>
      <c r="E2" s="45" t="s">
        <v>9</v>
      </c>
      <c r="F2" s="73">
        <f>aug!F3</f>
        <v>295.25</v>
      </c>
      <c r="G2" s="72">
        <f>aug!G3</f>
        <v>2524.65</v>
      </c>
      <c r="H2" s="13"/>
      <c r="I2" s="13"/>
      <c r="J2" s="13"/>
      <c r="K2" s="140"/>
    </row>
    <row r="3" spans="1:13" s="9" customFormat="1" ht="15" x14ac:dyDescent="0.25">
      <c r="A3" s="19" t="s">
        <v>75</v>
      </c>
      <c r="B3" s="19"/>
      <c r="C3" s="162"/>
      <c r="D3" s="34"/>
      <c r="E3" s="46" t="s">
        <v>147</v>
      </c>
      <c r="F3" s="47">
        <f>F2+SUM(F5:F14)</f>
        <v>295.25</v>
      </c>
      <c r="G3" s="60">
        <f>G2+SUM(G5:G14)</f>
        <v>2524.65</v>
      </c>
      <c r="H3" s="13"/>
      <c r="I3" s="13"/>
      <c r="J3" s="13"/>
      <c r="K3" s="136"/>
    </row>
    <row r="4" spans="1:13" s="9" customFormat="1" x14ac:dyDescent="0.2">
      <c r="A4" s="39" t="s">
        <v>1</v>
      </c>
      <c r="B4" s="40" t="s">
        <v>2</v>
      </c>
      <c r="C4" s="163" t="s">
        <v>3</v>
      </c>
      <c r="D4" s="35"/>
      <c r="E4" s="40" t="s">
        <v>4</v>
      </c>
      <c r="F4" s="50" t="s">
        <v>5</v>
      </c>
      <c r="G4" s="49" t="s">
        <v>5</v>
      </c>
      <c r="H4" s="12" t="s">
        <v>6</v>
      </c>
      <c r="I4" s="41" t="s">
        <v>131</v>
      </c>
      <c r="J4" s="12" t="s">
        <v>76</v>
      </c>
      <c r="K4" s="141"/>
    </row>
    <row r="5" spans="1:13" ht="15" x14ac:dyDescent="0.25">
      <c r="A5" s="76"/>
      <c r="B5" s="77"/>
      <c r="C5" s="166" t="s">
        <v>181</v>
      </c>
      <c r="D5" s="78" t="e">
        <f>IF(AND(C5&gt;999,C5&lt;1216),"FOUT  dit nummer niet gebruiken",IF(C5=0,"",VLOOKUP(C5,grootboek!$A$3:$B$87,2,FALSE)))</f>
        <v>#N/A</v>
      </c>
      <c r="E5" s="77"/>
      <c r="F5" s="79"/>
      <c r="G5" s="80"/>
      <c r="H5" s="81">
        <f>IF(C5=8300,0,IF(C5&gt;8289,0,IF(C5&gt;8049,ROUND(((F5+G5)/(grootboek!C$97+100))*grootboek!C$97,2),IF(C5&gt;8029,ROUND(((F5+G5)/(grootboek!C$96+100))*grootboek!C$96,2),IF(C5&gt;7999,ROUND((F5+G5)/(grootboek!C$95+100)*grootboek!C$95,2),"")))))</f>
        <v>0</v>
      </c>
      <c r="I5" s="82"/>
      <c r="J5" s="158" t="str">
        <f>IF(F5+G5=0,"",IF(C5&lt;8000,F5+G5-I5,IF(C5&gt;8900,F5+G5-I5,F5+G5-H5)))</f>
        <v/>
      </c>
      <c r="K5" s="159" t="str">
        <f>IF(C5=0,"",IF(C5=7290,"",IF(C5=7295,"",IF(C5&gt;7999,"",IF(I5&lt;&gt;0,"","geen btw ?")))))</f>
        <v/>
      </c>
      <c r="L5" s="75" t="str">
        <f>IF(F5+G5&gt;0,"",IF(F5+G5&gt;J5,"btw bedrag negatief invullen"," "))</f>
        <v xml:space="preserve"> </v>
      </c>
      <c r="M5" s="75" t="str">
        <f t="shared" ref="M5" si="0">IF(F5+G5&lt;0.01,"",IF(F5+G5&lt;0,"",IF(F5+G5&lt;J5,"btw bedrag positief invullen","")))</f>
        <v/>
      </c>
    </row>
    <row r="6" spans="1:13" ht="15" x14ac:dyDescent="0.25">
      <c r="A6" s="83"/>
      <c r="B6" s="77"/>
      <c r="C6" s="164"/>
      <c r="D6" s="78" t="str">
        <f>IF(AND(C6&gt;999,C6&lt;1216),"FOUT  dit nummer niet gebruiken",IF(C6=0,"",VLOOKUP(C6,grootboek!$A$3:$B$87,2,FALSE)))</f>
        <v/>
      </c>
      <c r="E6" s="77"/>
      <c r="F6" s="79"/>
      <c r="G6" s="80"/>
      <c r="H6" s="81" t="str">
        <f>IF(C6=8300,0,IF(C6&gt;8289,0,IF(C6&gt;8049,ROUND(((F6+G6)/(grootboek!C$97+100))*grootboek!C$97,2),IF(C6&gt;8029,ROUND(((F6+G6)/(grootboek!C$96+100))*grootboek!C$96,2),IF(C6&gt;7999,ROUND((F6+G6)/(grootboek!C$95+100)*grootboek!C$95,2),"")))))</f>
        <v/>
      </c>
      <c r="I6" s="82"/>
      <c r="J6" s="158" t="str">
        <f>IF(F6+G6=0,"",IF(C6&lt;8000,F6+G6-I6,IF(C6&gt;8900,F6+G6-I6,F6+G6-H6)))</f>
        <v/>
      </c>
      <c r="K6" s="159" t="str">
        <f t="shared" ref="K6:K14" si="1">IF(C6=0,"",IF(C6=7290,"",IF(C6=7295,"",IF(C6&gt;7999,"",IF(I6&lt;&gt;0,"","geen btw ?")))))</f>
        <v/>
      </c>
      <c r="L6" s="75" t="str">
        <f>IF(F6+G6&gt;0,"",IF(F6+G6&gt;J6,"btw bedrag negatief invullen"," "))</f>
        <v xml:space="preserve"> </v>
      </c>
      <c r="M6" s="75" t="str">
        <f t="shared" ref="M6:M14" si="2">IF(F6+G6&lt;0.01,"",IF(F6+G6&lt;0,"",IF(F6+G6&lt;J6,"btw bedrag positief invullen","")))</f>
        <v/>
      </c>
    </row>
    <row r="7" spans="1:13" ht="15" x14ac:dyDescent="0.25">
      <c r="A7" s="85"/>
      <c r="B7" s="77"/>
      <c r="C7" s="164"/>
      <c r="D7" s="78" t="str">
        <f>IF(AND(C7&gt;999,C7&lt;1216),"FOUT  dit nummer niet gebruiken",IF(C7=0,"",VLOOKUP(C7,grootboek!$A$3:$B$87,2,FALSE)))</f>
        <v/>
      </c>
      <c r="E7" s="77"/>
      <c r="F7" s="79"/>
      <c r="G7" s="80"/>
      <c r="H7" s="81" t="str">
        <f>IF(C7=8300,0,IF(C7&gt;8289,0,IF(C7&gt;8049,ROUND(((F7+G7)/(grootboek!C$97+100))*grootboek!C$97,2),IF(C7&gt;8029,ROUND(((F7+G7)/(grootboek!C$96+100))*grootboek!C$96,2),IF(C7&gt;7999,ROUND((F7+G7)/(grootboek!C$95+100)*grootboek!C$95,2),"")))))</f>
        <v/>
      </c>
      <c r="I7" s="82"/>
      <c r="J7" s="158" t="str">
        <f t="shared" ref="J7:J14" si="3">IF(F7+G7=0,"",IF(C7&lt;8000,F7+G7-I7,IF(C7&gt;8900,F7+G7-I7,F7+G7-H7)))</f>
        <v/>
      </c>
      <c r="K7" s="159" t="str">
        <f t="shared" si="1"/>
        <v/>
      </c>
      <c r="L7" s="75" t="str">
        <f t="shared" ref="L7:L14" si="4">IF(F7+G7&gt;0,"",IF(F7+G7&gt;J7,"btw bedrag negatief invullen"," "))</f>
        <v xml:space="preserve"> </v>
      </c>
      <c r="M7" s="75" t="str">
        <f t="shared" si="2"/>
        <v/>
      </c>
    </row>
    <row r="8" spans="1:13" ht="15" x14ac:dyDescent="0.25">
      <c r="A8" s="85"/>
      <c r="B8" s="77"/>
      <c r="C8" s="164"/>
      <c r="D8" s="78" t="str">
        <f>IF(AND(C8&gt;999,C8&lt;1216),"FOUT  dit nummer niet gebruiken",IF(C8=0,"",VLOOKUP(C8,grootboek!$A$3:$B$87,2,FALSE)))</f>
        <v/>
      </c>
      <c r="E8" s="77"/>
      <c r="F8" s="79"/>
      <c r="G8" s="80"/>
      <c r="H8" s="81" t="str">
        <f>IF(C8=8300,0,IF(C8&gt;8289,0,IF(C8&gt;8049,ROUND(((F8+G8)/(grootboek!C$97+100))*grootboek!C$97,2),IF(C8&gt;8029,ROUND(((F8+G8)/(grootboek!C$96+100))*grootboek!C$96,2),IF(C8&gt;7999,ROUND((F8+G8)/(grootboek!C$95+100)*grootboek!C$95,2),"")))))</f>
        <v/>
      </c>
      <c r="I8" s="82"/>
      <c r="J8" s="158" t="str">
        <f t="shared" si="3"/>
        <v/>
      </c>
      <c r="K8" s="159" t="str">
        <f t="shared" si="1"/>
        <v/>
      </c>
      <c r="L8" s="75" t="str">
        <f t="shared" si="4"/>
        <v xml:space="preserve"> </v>
      </c>
      <c r="M8" s="75" t="str">
        <f t="shared" si="2"/>
        <v/>
      </c>
    </row>
    <row r="9" spans="1:13" ht="15" x14ac:dyDescent="0.25">
      <c r="A9" s="85"/>
      <c r="B9" s="77"/>
      <c r="C9" s="164"/>
      <c r="D9" s="78" t="str">
        <f>IF(AND(C9&gt;999,C9&lt;1216),"FOUT  dit nummer niet gebruiken",IF(C9=0,"",VLOOKUP(C9,grootboek!$A$3:$B$87,2,FALSE)))</f>
        <v/>
      </c>
      <c r="E9" s="77"/>
      <c r="F9" s="79"/>
      <c r="G9" s="80"/>
      <c r="H9" s="81" t="str">
        <f>IF(C9=8300,0,IF(C9&gt;8289,0,IF(C9&gt;8049,ROUND(((F9+G9)/(grootboek!C$97+100))*grootboek!C$97,2),IF(C9&gt;8029,ROUND(((F9+G9)/(grootboek!C$96+100))*grootboek!C$96,2),IF(C9&gt;7999,ROUND((F9+G9)/(grootboek!C$95+100)*grootboek!C$95,2),"")))))</f>
        <v/>
      </c>
      <c r="I9" s="82"/>
      <c r="J9" s="158" t="str">
        <f t="shared" si="3"/>
        <v/>
      </c>
      <c r="K9" s="159" t="str">
        <f t="shared" si="1"/>
        <v/>
      </c>
      <c r="L9" s="75" t="str">
        <f t="shared" si="4"/>
        <v xml:space="preserve"> </v>
      </c>
      <c r="M9" s="75" t="str">
        <f t="shared" si="2"/>
        <v/>
      </c>
    </row>
    <row r="10" spans="1:13" ht="15" x14ac:dyDescent="0.25">
      <c r="A10" s="85"/>
      <c r="B10" s="77"/>
      <c r="C10" s="164"/>
      <c r="D10" s="78" t="str">
        <f>IF(AND(C10&gt;999,C10&lt;1216),"FOUT  dit nummer niet gebruiken",IF(C10=0,"",VLOOKUP(C10,grootboek!$A$3:$B$87,2,FALSE)))</f>
        <v/>
      </c>
      <c r="E10" s="77"/>
      <c r="F10" s="79"/>
      <c r="G10" s="80"/>
      <c r="H10" s="81" t="str">
        <f>IF(C10=8300,0,IF(C10&gt;8289,0,IF(C10&gt;8049,ROUND(((F10+G10)/(grootboek!C$97+100))*grootboek!C$97,2),IF(C10&gt;8029,ROUND(((F10+G10)/(grootboek!C$96+100))*grootboek!C$96,2),IF(C10&gt;7999,ROUND((F10+G10)/(grootboek!C$95+100)*grootboek!C$95,2),"")))))</f>
        <v/>
      </c>
      <c r="I10" s="82"/>
      <c r="J10" s="158" t="str">
        <f t="shared" si="3"/>
        <v/>
      </c>
      <c r="K10" s="159" t="str">
        <f t="shared" si="1"/>
        <v/>
      </c>
      <c r="L10" s="75" t="str">
        <f t="shared" si="4"/>
        <v xml:space="preserve"> </v>
      </c>
      <c r="M10" s="75" t="str">
        <f t="shared" si="2"/>
        <v/>
      </c>
    </row>
    <row r="11" spans="1:13" ht="15" x14ac:dyDescent="0.25">
      <c r="A11" s="85"/>
      <c r="B11" s="77"/>
      <c r="C11" s="164"/>
      <c r="D11" s="78" t="str">
        <f>IF(AND(C11&gt;999,C11&lt;1216),"FOUT  dit nummer niet gebruiken",IF(C11=0,"",VLOOKUP(C11,grootboek!$A$3:$B$87,2,FALSE)))</f>
        <v/>
      </c>
      <c r="E11" s="77"/>
      <c r="F11" s="79"/>
      <c r="G11" s="80"/>
      <c r="H11" s="81" t="str">
        <f>IF(C11=8300,0,IF(C11&gt;8289,0,IF(C11&gt;8049,ROUND(((F11+G11)/(grootboek!C$97+100))*grootboek!C$97,2),IF(C11&gt;8029,ROUND(((F11+G11)/(grootboek!C$96+100))*grootboek!C$96,2),IF(C11&gt;7999,ROUND((F11+G11)/(grootboek!C$95+100)*grootboek!C$95,2),"")))))</f>
        <v/>
      </c>
      <c r="I11" s="82"/>
      <c r="J11" s="158" t="str">
        <f t="shared" si="3"/>
        <v/>
      </c>
      <c r="K11" s="159" t="str">
        <f t="shared" si="1"/>
        <v/>
      </c>
      <c r="L11" s="75" t="str">
        <f t="shared" si="4"/>
        <v xml:space="preserve"> </v>
      </c>
      <c r="M11" s="75" t="str">
        <f t="shared" si="2"/>
        <v/>
      </c>
    </row>
    <row r="12" spans="1:13" ht="15" x14ac:dyDescent="0.25">
      <c r="A12" s="85"/>
      <c r="B12" s="77"/>
      <c r="C12" s="164"/>
      <c r="D12" s="78" t="str">
        <f>IF(AND(C12&gt;999,C12&lt;1216),"FOUT  dit nummer niet gebruiken",IF(C12=0,"",VLOOKUP(C12,grootboek!$A$3:$B$87,2,FALSE)))</f>
        <v/>
      </c>
      <c r="E12" s="77"/>
      <c r="F12" s="79"/>
      <c r="G12" s="80"/>
      <c r="H12" s="81" t="str">
        <f>IF(C12=8300,0,IF(C12&gt;8289,0,IF(C12&gt;8049,ROUND(((F12+G12)/(grootboek!C$97+100))*grootboek!C$97,2),IF(C12&gt;8029,ROUND(((F12+G12)/(grootboek!C$96+100))*grootboek!C$96,2),IF(C12&gt;7999,ROUND((F12+G12)/(grootboek!C$95+100)*grootboek!C$95,2),"")))))</f>
        <v/>
      </c>
      <c r="I12" s="82"/>
      <c r="J12" s="158" t="str">
        <f t="shared" si="3"/>
        <v/>
      </c>
      <c r="K12" s="159" t="str">
        <f t="shared" si="1"/>
        <v/>
      </c>
      <c r="L12" s="75" t="str">
        <f t="shared" si="4"/>
        <v xml:space="preserve"> </v>
      </c>
      <c r="M12" s="75" t="str">
        <f t="shared" si="2"/>
        <v/>
      </c>
    </row>
    <row r="13" spans="1:13" ht="15" x14ac:dyDescent="0.25">
      <c r="A13" s="85"/>
      <c r="B13" s="77"/>
      <c r="C13" s="164"/>
      <c r="D13" s="78" t="str">
        <f>IF(AND(C13&gt;999,C13&lt;1216),"FOUT  dit nummer niet gebruiken",IF(C13=0,"",VLOOKUP(C13,grootboek!$A$3:$B$87,2,FALSE)))</f>
        <v/>
      </c>
      <c r="E13" s="77"/>
      <c r="F13" s="79"/>
      <c r="G13" s="80"/>
      <c r="H13" s="81" t="str">
        <f>IF(C13=8300,0,IF(C13&gt;8289,0,IF(C13&gt;8049,ROUND(((F13+G13)/(grootboek!C$97+100))*grootboek!C$97,2),IF(C13&gt;8029,ROUND(((F13+G13)/(grootboek!C$96+100))*grootboek!C$96,2),IF(C13&gt;7999,ROUND((F13+G13)/(grootboek!C$95+100)*grootboek!C$95,2),"")))))</f>
        <v/>
      </c>
      <c r="I13" s="82"/>
      <c r="J13" s="158" t="str">
        <f t="shared" si="3"/>
        <v/>
      </c>
      <c r="K13" s="159" t="str">
        <f t="shared" si="1"/>
        <v/>
      </c>
      <c r="L13" s="75" t="str">
        <f t="shared" si="4"/>
        <v xml:space="preserve"> </v>
      </c>
      <c r="M13" s="75" t="str">
        <f t="shared" si="2"/>
        <v/>
      </c>
    </row>
    <row r="14" spans="1:13" ht="15" x14ac:dyDescent="0.25">
      <c r="A14" s="85"/>
      <c r="B14" s="77"/>
      <c r="C14" s="164"/>
      <c r="D14" s="78" t="str">
        <f>IF(AND(C14&gt;999,C14&lt;1216),"FOUT  dit nummer niet gebruiken",IF(C14=0,"",VLOOKUP(C14,grootboek!$A$3:$B$87,2,FALSE)))</f>
        <v/>
      </c>
      <c r="E14" s="77"/>
      <c r="F14" s="79"/>
      <c r="G14" s="80"/>
      <c r="H14" s="81" t="str">
        <f>IF(C14=8300,0,IF(C14&gt;8289,0,IF(C14&gt;8049,ROUND(((F14+G14)/(grootboek!C$97+100))*grootboek!C$97,2),IF(C14&gt;8029,ROUND(((F14+G14)/(grootboek!C$96+100))*grootboek!C$96,2),IF(C14&gt;7999,ROUND((F14+G14)/(grootboek!C$95+100)*grootboek!C$95,2),"")))))</f>
        <v/>
      </c>
      <c r="I14" s="82"/>
      <c r="J14" s="158" t="str">
        <f t="shared" si="3"/>
        <v/>
      </c>
      <c r="K14" s="159" t="str">
        <f t="shared" si="1"/>
        <v/>
      </c>
      <c r="L14" s="75" t="str">
        <f t="shared" si="4"/>
        <v xml:space="preserve"> </v>
      </c>
      <c r="M14" s="75" t="str">
        <f t="shared" si="2"/>
        <v/>
      </c>
    </row>
    <row r="15" spans="1:13" s="10" customFormat="1" x14ac:dyDescent="0.2">
      <c r="A15" s="54"/>
      <c r="B15" s="9"/>
      <c r="C15" s="162"/>
      <c r="D15" s="8"/>
      <c r="E15" s="9"/>
      <c r="F15" s="33"/>
      <c r="G15" s="7"/>
      <c r="H15" s="86">
        <f>SUM(H5:H14)</f>
        <v>0</v>
      </c>
      <c r="I15" s="86">
        <f>SUM(I5:I14)</f>
        <v>0</v>
      </c>
      <c r="J15" s="33"/>
      <c r="K15" s="140"/>
    </row>
    <row r="16" spans="1:13" s="10" customFormat="1" x14ac:dyDescent="0.2">
      <c r="A16" s="54"/>
      <c r="B16" s="9"/>
      <c r="C16" s="162"/>
      <c r="D16" s="8"/>
      <c r="E16" s="9"/>
      <c r="F16" s="33"/>
      <c r="G16" s="7"/>
      <c r="H16" s="33"/>
      <c r="I16" s="33"/>
      <c r="J16" s="33"/>
      <c r="K16" s="140"/>
    </row>
    <row r="17" spans="1:11" s="10" customFormat="1" x14ac:dyDescent="0.2">
      <c r="A17" s="54"/>
      <c r="B17" s="9"/>
      <c r="C17" s="162"/>
      <c r="D17" s="8"/>
      <c r="E17" s="9"/>
      <c r="F17" s="33"/>
      <c r="G17" s="7"/>
      <c r="H17" s="33"/>
      <c r="I17" s="33"/>
      <c r="J17" s="33"/>
      <c r="K17" s="140"/>
    </row>
    <row r="18" spans="1:11" s="10" customFormat="1" x14ac:dyDescent="0.2">
      <c r="A18" s="54"/>
      <c r="B18" s="9"/>
      <c r="C18" s="162"/>
      <c r="D18" s="8"/>
      <c r="E18" s="9"/>
      <c r="F18" s="33"/>
      <c r="G18" s="7"/>
      <c r="H18" s="33"/>
      <c r="I18" s="33"/>
      <c r="J18" s="33"/>
      <c r="K18" s="140"/>
    </row>
    <row r="19" spans="1:11" s="10" customFormat="1" x14ac:dyDescent="0.2">
      <c r="A19" s="54"/>
      <c r="B19" s="9"/>
      <c r="C19" s="162"/>
      <c r="D19" s="8"/>
      <c r="E19" s="9"/>
      <c r="F19" s="33"/>
      <c r="G19" s="7"/>
      <c r="H19" s="33"/>
      <c r="I19" s="33"/>
      <c r="J19" s="33"/>
      <c r="K19" s="140"/>
    </row>
    <row r="20" spans="1:11" s="10" customFormat="1" x14ac:dyDescent="0.2">
      <c r="A20" s="54"/>
      <c r="B20" s="9"/>
      <c r="C20" s="162"/>
      <c r="D20" s="8"/>
      <c r="E20" s="9"/>
      <c r="F20" s="33"/>
      <c r="G20" s="7"/>
      <c r="H20" s="33"/>
      <c r="I20" s="33"/>
      <c r="J20" s="33"/>
      <c r="K20" s="140"/>
    </row>
    <row r="21" spans="1:11" s="10" customFormat="1" x14ac:dyDescent="0.2">
      <c r="A21" s="54"/>
      <c r="B21" s="9"/>
      <c r="C21" s="162"/>
      <c r="D21" s="8"/>
      <c r="E21" s="9"/>
      <c r="F21" s="33"/>
      <c r="G21" s="7"/>
      <c r="H21" s="33"/>
      <c r="I21" s="33"/>
      <c r="J21" s="33"/>
      <c r="K21" s="140"/>
    </row>
    <row r="22" spans="1:11" s="10" customFormat="1" x14ac:dyDescent="0.2">
      <c r="A22" s="54"/>
      <c r="B22" s="9"/>
      <c r="C22" s="162"/>
      <c r="D22" s="8"/>
      <c r="E22" s="9"/>
      <c r="F22" s="33"/>
      <c r="G22" s="7"/>
      <c r="H22" s="33"/>
      <c r="I22" s="33"/>
      <c r="J22" s="33"/>
      <c r="K22" s="140"/>
    </row>
    <row r="23" spans="1:11" s="10" customFormat="1" x14ac:dyDescent="0.2">
      <c r="A23" s="54"/>
      <c r="B23" s="9"/>
      <c r="C23" s="162"/>
      <c r="D23" s="8"/>
      <c r="E23" s="9"/>
      <c r="F23" s="33"/>
      <c r="G23" s="7"/>
      <c r="H23" s="33"/>
      <c r="I23" s="33"/>
      <c r="J23" s="33"/>
      <c r="K23" s="140"/>
    </row>
    <row r="24" spans="1:11" s="10" customFormat="1" x14ac:dyDescent="0.2">
      <c r="A24" s="54"/>
      <c r="B24" s="9"/>
      <c r="C24" s="162"/>
      <c r="D24" s="8"/>
      <c r="E24" s="9"/>
      <c r="F24" s="33"/>
      <c r="G24" s="7"/>
      <c r="H24" s="33"/>
      <c r="I24" s="33"/>
      <c r="J24" s="33"/>
      <c r="K24" s="140"/>
    </row>
    <row r="25" spans="1:11" s="10" customFormat="1" x14ac:dyDescent="0.2">
      <c r="A25" s="54"/>
      <c r="B25" s="9"/>
      <c r="C25" s="162"/>
      <c r="D25" s="8"/>
      <c r="E25" s="9"/>
      <c r="F25" s="33"/>
      <c r="G25" s="7"/>
      <c r="H25" s="33"/>
      <c r="I25" s="33"/>
      <c r="J25" s="33"/>
      <c r="K25" s="140"/>
    </row>
    <row r="26" spans="1:11" s="10" customFormat="1" x14ac:dyDescent="0.2">
      <c r="A26" s="54"/>
      <c r="B26" s="9"/>
      <c r="C26" s="162"/>
      <c r="D26" s="8"/>
      <c r="E26" s="9"/>
      <c r="F26" s="33"/>
      <c r="G26" s="7"/>
      <c r="H26" s="33"/>
      <c r="I26" s="33"/>
      <c r="J26" s="33"/>
      <c r="K26" s="140"/>
    </row>
    <row r="27" spans="1:11" s="10" customFormat="1" x14ac:dyDescent="0.2">
      <c r="A27" s="54"/>
      <c r="B27" s="9"/>
      <c r="C27" s="162"/>
      <c r="D27" s="8"/>
      <c r="E27" s="9"/>
      <c r="F27" s="33"/>
      <c r="G27" s="7"/>
      <c r="H27" s="33"/>
      <c r="I27" s="33"/>
      <c r="J27" s="33"/>
      <c r="K27" s="140"/>
    </row>
    <row r="28" spans="1:11" s="10" customFormat="1" x14ac:dyDescent="0.2">
      <c r="A28" s="54"/>
      <c r="B28" s="9"/>
      <c r="C28" s="162"/>
      <c r="D28" s="8"/>
      <c r="E28" s="9"/>
      <c r="F28" s="33"/>
      <c r="G28" s="7"/>
      <c r="H28" s="33"/>
      <c r="I28" s="33"/>
      <c r="J28" s="33"/>
      <c r="K28" s="140"/>
    </row>
    <row r="29" spans="1:11" s="10" customFormat="1" x14ac:dyDescent="0.2">
      <c r="A29" s="54"/>
      <c r="B29" s="9"/>
      <c r="C29" s="162"/>
      <c r="D29" s="8"/>
      <c r="E29" s="9"/>
      <c r="F29" s="33"/>
      <c r="G29" s="7"/>
      <c r="H29" s="33"/>
      <c r="I29" s="33"/>
      <c r="J29" s="33"/>
      <c r="K29" s="140"/>
    </row>
    <row r="30" spans="1:11" s="10" customFormat="1" x14ac:dyDescent="0.2">
      <c r="A30" s="54"/>
      <c r="B30" s="9"/>
      <c r="C30" s="162"/>
      <c r="D30" s="8"/>
      <c r="E30" s="9"/>
      <c r="F30" s="33"/>
      <c r="G30" s="7"/>
      <c r="H30" s="33"/>
      <c r="I30" s="33"/>
      <c r="J30" s="33"/>
      <c r="K30" s="140"/>
    </row>
    <row r="31" spans="1:11" s="10" customFormat="1" x14ac:dyDescent="0.2">
      <c r="A31" s="54"/>
      <c r="B31" s="9"/>
      <c r="C31" s="162"/>
      <c r="D31" s="8"/>
      <c r="E31" s="9"/>
      <c r="F31" s="33"/>
      <c r="G31" s="7"/>
      <c r="H31" s="33"/>
      <c r="I31" s="33"/>
      <c r="J31" s="33"/>
      <c r="K31" s="140"/>
    </row>
    <row r="32" spans="1:11" s="10" customFormat="1" x14ac:dyDescent="0.2">
      <c r="A32" s="54"/>
      <c r="B32" s="9"/>
      <c r="C32" s="162"/>
      <c r="D32" s="8"/>
      <c r="E32" s="9"/>
      <c r="F32" s="33"/>
      <c r="G32" s="7"/>
      <c r="H32" s="33"/>
      <c r="I32" s="33"/>
      <c r="J32" s="33"/>
      <c r="K32" s="140"/>
    </row>
    <row r="33" spans="1:11" s="10" customFormat="1" x14ac:dyDescent="0.2">
      <c r="A33" s="54"/>
      <c r="B33" s="9"/>
      <c r="C33" s="162"/>
      <c r="D33" s="8"/>
      <c r="E33" s="9"/>
      <c r="F33" s="33"/>
      <c r="G33" s="7"/>
      <c r="H33" s="33"/>
      <c r="I33" s="33"/>
      <c r="J33" s="33"/>
      <c r="K33" s="140"/>
    </row>
    <row r="34" spans="1:11" s="10" customFormat="1" x14ac:dyDescent="0.2">
      <c r="A34" s="54"/>
      <c r="B34" s="9"/>
      <c r="C34" s="162"/>
      <c r="D34" s="8"/>
      <c r="E34" s="9"/>
      <c r="F34" s="33"/>
      <c r="G34" s="7"/>
      <c r="H34" s="33"/>
      <c r="I34" s="33"/>
      <c r="J34" s="33"/>
      <c r="K34" s="140"/>
    </row>
    <row r="35" spans="1:11" s="10" customFormat="1" x14ac:dyDescent="0.2">
      <c r="A35" s="54"/>
      <c r="B35" s="9"/>
      <c r="C35" s="162"/>
      <c r="D35" s="8"/>
      <c r="E35" s="9"/>
      <c r="F35" s="33"/>
      <c r="G35" s="7"/>
      <c r="H35" s="33"/>
      <c r="I35" s="33"/>
      <c r="J35" s="33"/>
      <c r="K35" s="140"/>
    </row>
    <row r="36" spans="1:11" s="10" customFormat="1" x14ac:dyDescent="0.2">
      <c r="A36" s="54"/>
      <c r="B36" s="9"/>
      <c r="C36" s="162"/>
      <c r="D36" s="8"/>
      <c r="E36" s="9"/>
      <c r="F36" s="33"/>
      <c r="G36" s="7"/>
      <c r="H36" s="33"/>
      <c r="I36" s="33"/>
      <c r="J36" s="33"/>
      <c r="K36" s="140"/>
    </row>
    <row r="37" spans="1:11" s="10" customFormat="1" x14ac:dyDescent="0.2">
      <c r="A37" s="54"/>
      <c r="B37" s="9"/>
      <c r="C37" s="162"/>
      <c r="D37" s="8"/>
      <c r="E37" s="9"/>
      <c r="F37" s="33"/>
      <c r="G37" s="7"/>
      <c r="H37" s="33"/>
      <c r="I37" s="33"/>
      <c r="J37" s="33"/>
      <c r="K37" s="140"/>
    </row>
    <row r="38" spans="1:11" s="10" customFormat="1" x14ac:dyDescent="0.2">
      <c r="A38" s="54"/>
      <c r="B38" s="9"/>
      <c r="C38" s="162"/>
      <c r="D38" s="8"/>
      <c r="E38" s="9"/>
      <c r="F38" s="33"/>
      <c r="G38" s="7"/>
      <c r="H38" s="33"/>
      <c r="I38" s="33"/>
      <c r="J38" s="33"/>
      <c r="K38" s="140"/>
    </row>
    <row r="39" spans="1:11" s="10" customFormat="1" x14ac:dyDescent="0.2">
      <c r="A39" s="54"/>
      <c r="B39" s="9"/>
      <c r="C39" s="162"/>
      <c r="D39" s="8"/>
      <c r="E39" s="9"/>
      <c r="F39" s="33"/>
      <c r="G39" s="7"/>
      <c r="H39" s="33"/>
      <c r="I39" s="33"/>
      <c r="J39" s="33"/>
      <c r="K39" s="140"/>
    </row>
    <row r="40" spans="1:11" s="10" customFormat="1" x14ac:dyDescent="0.2">
      <c r="A40" s="54"/>
      <c r="B40" s="9"/>
      <c r="C40" s="162"/>
      <c r="D40" s="8"/>
      <c r="E40" s="9"/>
      <c r="F40" s="33"/>
      <c r="G40" s="7"/>
      <c r="H40" s="33"/>
      <c r="I40" s="33"/>
      <c r="J40" s="33"/>
      <c r="K40" s="140"/>
    </row>
    <row r="41" spans="1:11" s="10" customFormat="1" x14ac:dyDescent="0.2">
      <c r="A41" s="54"/>
      <c r="B41" s="9"/>
      <c r="C41" s="162"/>
      <c r="D41" s="8"/>
      <c r="E41" s="9"/>
      <c r="F41" s="33"/>
      <c r="G41" s="7"/>
      <c r="H41" s="33"/>
      <c r="I41" s="33"/>
      <c r="J41" s="33"/>
      <c r="K41" s="140"/>
    </row>
    <row r="42" spans="1:11" s="10" customFormat="1" x14ac:dyDescent="0.2">
      <c r="A42" s="54"/>
      <c r="B42" s="9"/>
      <c r="C42" s="162"/>
      <c r="D42" s="8"/>
      <c r="E42" s="9"/>
      <c r="F42" s="33"/>
      <c r="G42" s="7"/>
      <c r="H42" s="33"/>
      <c r="I42" s="33"/>
      <c r="J42" s="33"/>
      <c r="K42" s="140"/>
    </row>
    <row r="43" spans="1:11" s="10" customFormat="1" x14ac:dyDescent="0.2">
      <c r="A43" s="54"/>
      <c r="B43" s="9"/>
      <c r="C43" s="162"/>
      <c r="D43" s="8"/>
      <c r="E43" s="9"/>
      <c r="F43" s="33"/>
      <c r="G43" s="7"/>
      <c r="H43" s="33"/>
      <c r="I43" s="33"/>
      <c r="J43" s="33"/>
      <c r="K43" s="140"/>
    </row>
    <row r="44" spans="1:11" s="10" customFormat="1" x14ac:dyDescent="0.2">
      <c r="A44" s="54"/>
      <c r="B44" s="9"/>
      <c r="C44" s="162"/>
      <c r="D44" s="8"/>
      <c r="E44" s="9"/>
      <c r="F44" s="33"/>
      <c r="G44" s="7"/>
      <c r="H44" s="33"/>
      <c r="I44" s="33"/>
      <c r="J44" s="33"/>
      <c r="K44" s="140"/>
    </row>
    <row r="45" spans="1:11" s="10" customFormat="1" x14ac:dyDescent="0.2">
      <c r="A45" s="54"/>
      <c r="B45" s="9"/>
      <c r="C45" s="162"/>
      <c r="D45" s="8"/>
      <c r="E45" s="9"/>
      <c r="F45" s="33"/>
      <c r="G45" s="7"/>
      <c r="H45" s="33"/>
      <c r="I45" s="33"/>
      <c r="J45" s="33"/>
      <c r="K45" s="140"/>
    </row>
    <row r="46" spans="1:11" s="10" customFormat="1" x14ac:dyDescent="0.2">
      <c r="A46" s="54"/>
      <c r="B46" s="9"/>
      <c r="C46" s="162"/>
      <c r="D46" s="8"/>
      <c r="E46" s="9"/>
      <c r="F46" s="33"/>
      <c r="G46" s="7"/>
      <c r="H46" s="33"/>
      <c r="I46" s="33"/>
      <c r="J46" s="33"/>
      <c r="K46" s="140"/>
    </row>
    <row r="47" spans="1:11" s="10" customFormat="1" x14ac:dyDescent="0.2">
      <c r="A47" s="54"/>
      <c r="B47" s="9"/>
      <c r="C47" s="162"/>
      <c r="D47" s="8"/>
      <c r="E47" s="9"/>
      <c r="F47" s="33"/>
      <c r="G47" s="7"/>
      <c r="H47" s="33"/>
      <c r="I47" s="33"/>
      <c r="J47" s="33"/>
      <c r="K47" s="140"/>
    </row>
    <row r="48" spans="1:11" s="10" customFormat="1" x14ac:dyDescent="0.2">
      <c r="A48" s="54"/>
      <c r="B48" s="9"/>
      <c r="C48" s="162"/>
      <c r="D48" s="8"/>
      <c r="E48" s="9"/>
      <c r="F48" s="33"/>
      <c r="G48" s="7"/>
      <c r="H48" s="33"/>
      <c r="I48" s="33"/>
      <c r="J48" s="33"/>
      <c r="K48" s="140"/>
    </row>
    <row r="49" spans="1:11" s="10" customFormat="1" x14ac:dyDescent="0.2">
      <c r="A49" s="54"/>
      <c r="B49" s="9"/>
      <c r="C49" s="162"/>
      <c r="D49" s="8"/>
      <c r="E49" s="9"/>
      <c r="F49" s="33"/>
      <c r="G49" s="7"/>
      <c r="H49" s="33"/>
      <c r="I49" s="33"/>
      <c r="J49" s="33"/>
      <c r="K49" s="140"/>
    </row>
    <row r="50" spans="1:11" s="10" customFormat="1" x14ac:dyDescent="0.2">
      <c r="A50" s="54"/>
      <c r="B50" s="9"/>
      <c r="C50" s="162"/>
      <c r="D50" s="8"/>
      <c r="E50" s="9"/>
      <c r="F50" s="33"/>
      <c r="G50" s="7"/>
      <c r="H50" s="33"/>
      <c r="I50" s="33"/>
      <c r="J50" s="33"/>
      <c r="K50" s="140"/>
    </row>
    <row r="51" spans="1:11" s="10" customFormat="1" x14ac:dyDescent="0.2">
      <c r="A51" s="54"/>
      <c r="B51" s="9"/>
      <c r="C51" s="162"/>
      <c r="D51" s="8"/>
      <c r="E51" s="9"/>
      <c r="F51" s="33"/>
      <c r="G51" s="7"/>
      <c r="H51" s="33"/>
      <c r="I51" s="33"/>
      <c r="J51" s="33"/>
      <c r="K51" s="140"/>
    </row>
    <row r="52" spans="1:11" s="10" customFormat="1" x14ac:dyDescent="0.2">
      <c r="A52" s="54"/>
      <c r="B52" s="9"/>
      <c r="C52" s="162"/>
      <c r="D52" s="8"/>
      <c r="E52" s="9"/>
      <c r="F52" s="33"/>
      <c r="G52" s="7"/>
      <c r="H52" s="33"/>
      <c r="I52" s="33"/>
      <c r="J52" s="33"/>
      <c r="K52" s="140"/>
    </row>
    <row r="53" spans="1:11" s="10" customFormat="1" x14ac:dyDescent="0.2">
      <c r="A53" s="54"/>
      <c r="B53" s="9"/>
      <c r="C53" s="162"/>
      <c r="D53" s="8"/>
      <c r="E53" s="9"/>
      <c r="F53" s="33"/>
      <c r="G53" s="7"/>
      <c r="H53" s="33"/>
      <c r="I53" s="33"/>
      <c r="J53" s="33"/>
      <c r="K53" s="140"/>
    </row>
  </sheetData>
  <sheetProtection password="D929" sheet="1" objects="1" scenarios="1" selectLockedCells="1"/>
  <phoneticPr fontId="0" type="noConversion"/>
  <conditionalFormatting sqref="J2:K4 G1:G4 K1 J15:K1048576 G15:G65300">
    <cfRule type="cellIs" dxfId="63" priority="11" stopIfTrue="1" operator="equal">
      <formula>0</formula>
    </cfRule>
  </conditionalFormatting>
  <conditionalFormatting sqref="G14">
    <cfRule type="cellIs" dxfId="62" priority="12" stopIfTrue="1" operator="equal">
      <formula>0</formula>
    </cfRule>
    <cfRule type="cellIs" dxfId="61" priority="13" stopIfTrue="1" operator="equal">
      <formula>G13</formula>
    </cfRule>
  </conditionalFormatting>
  <conditionalFormatting sqref="G1:G4 J2:J4">
    <cfRule type="cellIs" dxfId="60" priority="10" stopIfTrue="1" operator="equal">
      <formula>0</formula>
    </cfRule>
  </conditionalFormatting>
  <conditionalFormatting sqref="G1:G4 J2:J4">
    <cfRule type="cellIs" dxfId="59" priority="9" stopIfTrue="1" operator="equal">
      <formula>0</formula>
    </cfRule>
  </conditionalFormatting>
  <conditionalFormatting sqref="G2:G4 J2:J4">
    <cfRule type="cellIs" dxfId="58" priority="8" stopIfTrue="1" operator="equal">
      <formula>0</formula>
    </cfRule>
  </conditionalFormatting>
  <conditionalFormatting sqref="G2:G4 J2:J4">
    <cfRule type="cellIs" dxfId="57" priority="7" stopIfTrue="1" operator="equal">
      <formula>0</formula>
    </cfRule>
  </conditionalFormatting>
  <conditionalFormatting sqref="G2:G4 J2:J4">
    <cfRule type="cellIs" dxfId="56" priority="6" stopIfTrue="1" operator="equal">
      <formula>0</formula>
    </cfRule>
  </conditionalFormatting>
  <conditionalFormatting sqref="J5:J14">
    <cfRule type="cellIs" dxfId="55" priority="3" operator="equal">
      <formula>" """""</formula>
    </cfRule>
  </conditionalFormatting>
  <conditionalFormatting sqref="G13">
    <cfRule type="cellIs" dxfId="54" priority="1" stopIfTrue="1" operator="equal">
      <formula>0</formula>
    </cfRule>
    <cfRule type="cellIs" dxfId="53" priority="2" stopIfTrue="1" operator="equal">
      <formula>G12</formula>
    </cfRule>
  </conditionalFormatting>
  <printOptions gridLines="1"/>
  <pageMargins left="0.78749999999999998" right="0.78749999999999998" top="0.78749999999999998" bottom="0.78749999999999998" header="0.51180555555555562" footer="0.51180555555555562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14</vt:i4>
      </vt:variant>
    </vt:vector>
  </HeadingPairs>
  <TitlesOfParts>
    <vt:vector size="29" baseType="lpstr">
      <vt:lpstr>jan</vt:lpstr>
      <vt:lpstr>febr</vt:lpstr>
      <vt:lpstr>mrt</vt:lpstr>
      <vt:lpstr>apr</vt:lpstr>
      <vt:lpstr>mei</vt:lpstr>
      <vt:lpstr>juni</vt:lpstr>
      <vt:lpstr>juli</vt:lpstr>
      <vt:lpstr>aug</vt:lpstr>
      <vt:lpstr>sept</vt:lpstr>
      <vt:lpstr>okt</vt:lpstr>
      <vt:lpstr>nov</vt:lpstr>
      <vt:lpstr>dec</vt:lpstr>
      <vt:lpstr>grootboek</vt:lpstr>
      <vt:lpstr>toelichting</vt:lpstr>
      <vt:lpstr>Blad1</vt:lpstr>
      <vt:lpstr>grootboek!Afdrukbereik</vt:lpstr>
      <vt:lpstr>apr!Afdruktitels</vt:lpstr>
      <vt:lpstr>aug!Afdruktitels</vt:lpstr>
      <vt:lpstr>dec!Afdruktitels</vt:lpstr>
      <vt:lpstr>febr!Afdruktitels</vt:lpstr>
      <vt:lpstr>grootboek!Afdruktitels</vt:lpstr>
      <vt:lpstr>jan!Afdruktitels</vt:lpstr>
      <vt:lpstr>juli!Afdruktitels</vt:lpstr>
      <vt:lpstr>juni!Afdruktitels</vt:lpstr>
      <vt:lpstr>mei!Afdruktitels</vt:lpstr>
      <vt:lpstr>mrt!Afdruktitels</vt:lpstr>
      <vt:lpstr>nov!Afdruktitels</vt:lpstr>
      <vt:lpstr>okt!Afdruktitels</vt:lpstr>
      <vt:lpstr>sept!Afdruktitels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Administratiekantoor Bouma</dc:creator>
  <cp:lastModifiedBy>Big-B</cp:lastModifiedBy>
  <cp:revision>11</cp:revision>
  <cp:lastPrinted>2012-07-16T12:45:41Z</cp:lastPrinted>
  <dcterms:created xsi:type="dcterms:W3CDTF">2002-01-16T14:52:40Z</dcterms:created>
  <dcterms:modified xsi:type="dcterms:W3CDTF">2012-07-16T18:07:36Z</dcterms:modified>
</cp:coreProperties>
</file>